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50" activeTab="0"/>
  </bookViews>
  <sheets>
    <sheet name="ДСП 2021 НОВАЯ ФОРМА " sheetId="1" r:id="rId1"/>
    <sheet name="ДСП 2021 СТАРАЯ" sheetId="2" r:id="rId2"/>
  </sheets>
  <definedNames>
    <definedName name="_xlnm.Print_Titles" localSheetId="0">'ДСП 2021 НОВАЯ ФОРМА '!$12:$12</definedName>
    <definedName name="_xlnm.Print_Titles" localSheetId="1">'ДСП 2021 СТАРАЯ'!$12:$12</definedName>
    <definedName name="_xlnm.Print_Area" localSheetId="0">'ДСП 2021 НОВАЯ ФОРМА '!$A$1:$R$158</definedName>
    <definedName name="_xlnm.Print_Area" localSheetId="1">'ДСП 2021 СТАРАЯ'!$A$1:$V$52</definedName>
  </definedNames>
  <calcPr fullCalcOnLoad="1"/>
</workbook>
</file>

<file path=xl/sharedStrings.xml><?xml version="1.0" encoding="utf-8"?>
<sst xmlns="http://schemas.openxmlformats.org/spreadsheetml/2006/main" count="396" uniqueCount="155">
  <si>
    <t>ВСЕГО</t>
  </si>
  <si>
    <t>МБ</t>
  </si>
  <si>
    <t>ОБ</t>
  </si>
  <si>
    <t>№ п/п</t>
  </si>
  <si>
    <t>2</t>
  </si>
  <si>
    <t>3</t>
  </si>
  <si>
    <t>4</t>
  </si>
  <si>
    <t>всего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</si>
  <si>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</si>
  <si>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</si>
  <si>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</si>
  <si>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</si>
  <si>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</si>
  <si>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</si>
  <si>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</si>
  <si>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</si>
  <si>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</si>
  <si>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</si>
  <si>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</si>
  <si>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</si>
  <si>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</si>
  <si>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</si>
  <si>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</si>
  <si>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</si>
  <si>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</si>
  <si>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</si>
  <si>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</si>
  <si>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</si>
  <si>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чел.</t>
  </si>
  <si>
    <t>ИТОГО по Программе</t>
  </si>
  <si>
    <t>1.3.1</t>
  </si>
  <si>
    <t>1.3.2</t>
  </si>
  <si>
    <t>2019</t>
  </si>
  <si>
    <t>1.6</t>
  </si>
  <si>
    <t>13</t>
  </si>
  <si>
    <t>Задача:  Обеспечение доступности и качества дополнительных мер социальной поддержки, усиление адресной направленности дополнительных мер социальной поддержки отдельных категорий граждан</t>
  </si>
  <si>
    <t>Мероприятия по оказанию социальной помощи населению города Кировска и расширению социальных льгот</t>
  </si>
  <si>
    <t>МКУ "УСР"</t>
  </si>
  <si>
    <t>1.3.3</t>
  </si>
  <si>
    <t>Ежегодная единовременная выплата медицинским работникам ГОБУЗ «Апатитско-Кировская ЦГБ»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</si>
  <si>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</si>
  <si>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1.3.4</t>
  </si>
  <si>
    <t>1.3.5</t>
  </si>
  <si>
    <t>КОКиС</t>
  </si>
  <si>
    <t>1.3.6</t>
  </si>
  <si>
    <t>Обеспечение бесплатным питанием (обедами) обучающихся кадетских классов</t>
  </si>
  <si>
    <t>Обеспечение обучающихся кадетских классов бесплатной форменной одеждой и аксессуарами</t>
  </si>
  <si>
    <t>Число граждан, получивших возмещение расходов на оплату проезда в областные лечебные учреждения</t>
  </si>
  <si>
    <t>Число выпускников школ из малообеспеченных семей получивших поддержку</t>
  </si>
  <si>
    <t>ед.</t>
  </si>
  <si>
    <t>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</si>
  <si>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</si>
  <si>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обучающихся  кадетских классов, обеспеченных бесплатным питанием</t>
  </si>
  <si>
    <t>Количество обучающихся  кадетских классов, обеспеченных бесплатной форменной одеждой и аксессуарами</t>
  </si>
  <si>
    <t>2022</t>
  </si>
  <si>
    <t>306                                                                                                                                               517</t>
  </si>
  <si>
    <t>МКУ "УКГХ"</t>
  </si>
  <si>
    <t>Количество получателей поддержки</t>
  </si>
  <si>
    <t xml:space="preserve">Раздел 3. Перечень мероприятий и сведения об объемах финансирования программы </t>
  </si>
  <si>
    <t>Ответственный исполнитель</t>
  </si>
  <si>
    <t>Сроки выполнения</t>
  </si>
  <si>
    <t>14</t>
  </si>
  <si>
    <t>15</t>
  </si>
  <si>
    <t>16</t>
  </si>
  <si>
    <t>17</t>
  </si>
  <si>
    <t>ежегодно</t>
  </si>
  <si>
    <t>ежегодно май-июнь</t>
  </si>
  <si>
    <t>2023</t>
  </si>
  <si>
    <t>2024</t>
  </si>
  <si>
    <t>01.01.2021-31.12.2024</t>
  </si>
  <si>
    <t>1.1.</t>
  </si>
  <si>
    <t>Количество отремонтированных квартир ветеранам ВОВ</t>
  </si>
  <si>
    <t>Возмещение расходов по проезду в государственные областные медицинские организации Мурманской области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</si>
  <si>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</si>
  <si>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территорией)</t>
  </si>
  <si>
    <t>1.4.</t>
  </si>
  <si>
    <t xml:space="preserve">Число направлений поддержки </t>
  </si>
  <si>
    <t>Количество отремонтированных квартир детей-сирот</t>
  </si>
  <si>
    <t>Количество медицинских работников-получателей поддержки</t>
  </si>
  <si>
    <t>Число обучающихся – получателей услуги бесплатного обеспечения цельным молоком</t>
  </si>
  <si>
    <t>Цель: Создание эффективной системы предоставления мер социальной поддержки, а также условий для ослабления негативных тенденций в жиз-недеятельности различных категорий населения</t>
  </si>
  <si>
    <t>ЕЖКВ</t>
  </si>
  <si>
    <t>Мероприятия по повышению уровня жизни ветеранов и инвалидов ВОВ</t>
  </si>
  <si>
    <t>Проведение ремонта квартир ветеранов Великой Отечественной войны, расположенных в муниципальном образовании</t>
  </si>
  <si>
    <t>1.2.</t>
  </si>
  <si>
    <t>Обеспечение поддержки малообеспеченных семей с несовершеннолетними детьми, а также детей сирот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</si>
  <si>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</si>
  <si>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1.1.1</t>
  </si>
  <si>
    <t>1.2.1</t>
  </si>
  <si>
    <t>Обеспечение и развитие деятельности кадетских классов</t>
  </si>
  <si>
    <t>1.4.1</t>
  </si>
  <si>
    <t>1.4.2</t>
  </si>
  <si>
    <t>1.3.</t>
  </si>
  <si>
    <t>Количество кадетских классов</t>
  </si>
  <si>
    <t>Число направлений поддержки (дочерних мероприятий)</t>
  </si>
  <si>
    <t>1.2.2</t>
  </si>
  <si>
    <t xml:space="preserve">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</si>
  <si>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1.3.7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</si>
  <si>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</si>
  <si>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Число граждан получающих ежемесячную жилищно-коммунальную выплату</t>
  </si>
  <si>
    <t xml:space="preserve"> Число обучающихся – получателей услуги бесплатного дополнительного обеспечения цельным молоком                                                     
</t>
  </si>
  <si>
    <t>Всего</t>
  </si>
  <si>
    <t>ОБ, ФБ</t>
  </si>
  <si>
    <t>ВБС</t>
  </si>
  <si>
    <t>Объем финансирования</t>
  </si>
  <si>
    <t>Годы реализации</t>
  </si>
  <si>
    <t>Показатели результативности, цели, задач, программных мероприятий</t>
  </si>
  <si>
    <t>Наименование показателей</t>
  </si>
  <si>
    <t xml:space="preserve">Число обучающихся – получателей услуги бесплатного обеспечения цельным молоком было 517 чел. </t>
  </si>
  <si>
    <t>Число обучающихся – получателей услуги бесплатного обеспечения цельным молоком 1416 чел.</t>
  </si>
  <si>
    <t>МБ и ОБ</t>
  </si>
  <si>
    <t>количество получателей Центр учета Агафонова Ольга Анатольевна</t>
  </si>
  <si>
    <t>Цель: Создание эффективной системы предоставления мер социальной поддержки, а также условий для ослабления негативных тенденций в жизнедеятельности различных категорий населения</t>
  </si>
  <si>
    <t>Количество отремонтированных квартир детей-сирот из средств МБ</t>
  </si>
  <si>
    <t xml:space="preserve">Доля обучающихся 1-4 классов муниципальных общеобразовательных организаций, образовательных организаций для детей дошкольного и младшего школьного возраста, дополнительно обеспеченных бесплатным цельным молоком либо питьевым молоком в дни и часы работы образовательной организации с учетом обстоятельств, объективно исключающих возможность предоставления молока (каникулярный период, дни болезни, другие уважительные причины)                                                  
</t>
  </si>
  <si>
    <t>Доля освоения   субвенции на осуществление ремонта жилых помещений, собственниками которых явля-ются дети-сироты и дети, оставшиеся без попечения ро-дителей</t>
  </si>
  <si>
    <t>Доля освоения субвенции на предоставление ежемесячной жилищно-коммунальной выплаты специ-алистам муни-ципальных учреждений</t>
  </si>
  <si>
    <t xml:space="preserve">
Доля отремон-тированных жи-лых помещений ветеранов и ин-валидов ВОВ от общего  стоя-щих на очереди на проведение ремонтных работ
</t>
  </si>
  <si>
    <t xml:space="preserve">
Доля отремонтированных жилых помещений детей-сирот от общего числа стоящих на очереди на проведение ремонтных работ 
</t>
  </si>
  <si>
    <t>кадетский класс в СОШ2</t>
  </si>
  <si>
    <t>100</t>
  </si>
  <si>
    <t xml:space="preserve">Раздел 3. Перечень  программных мероприятий и сведения об объемах финансирования программы 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</si>
  <si>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 муниципального образования город Кировск с подведомственной территорией и  на территории муниципального образования город Апатиты с подведомственной территорией</t>
  </si>
  <si>
    <t>0,00</t>
  </si>
  <si>
    <t>1.1.2</t>
  </si>
  <si>
    <r>
      <rPr>
        <sz val="12"/>
        <color indexed="8"/>
        <rFont val="Times New Roman"/>
        <family val="1"/>
      </rPr>
  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</t>
    </r>
    <r>
      <rPr>
        <sz val="11"/>
        <color indexed="8"/>
        <rFont val="Times New Roman"/>
        <family val="1"/>
      </rPr>
      <t>"</t>
    </r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</si>
  <si>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</si>
  <si>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</si>
  <si>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509 367,43</t>
  </si>
  <si>
    <t>Мероприятия по повышению уровня жизни людей с ограниченными возможностями</t>
  </si>
  <si>
    <t>МКУ "УСР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</si>
  <si>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</t>
  </si>
  <si>
    <t xml:space="preserve">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</si>
  <si>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Количество многоквартирных домов, в которых создана универсальная безбарьерная среда</t>
  </si>
  <si>
    <t>0</t>
  </si>
  <si>
    <t>Доля отремонтированных жилых помещений за счет внебюджетных средств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</si>
  <si>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</si>
  <si>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</si>
  <si>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Доля освоения субсидии на  обеспечение бесплатным цельным молоком либо питьевым обучающихся 1-4 классов муници-пальных общеобразовательных организаций, образовательных организаций для детей дошкольного и младшего школьного возраста</t>
  </si>
  <si>
    <t xml:space="preserve">Доля детей получающих услугу (от общей численности обратившихся)                                            
</t>
  </si>
  <si>
    <t>Количество детей, получающих услугу из местного бюджета</t>
  </si>
  <si>
    <t>Приложение № 2 к постановлению администрации муниципального округа город Кировск с подведомственной территорией МО</t>
  </si>
  <si>
    <t>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</si>
  <si>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</si>
  <si>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</si>
  <si>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01.01.2021-31.12.2026</t>
  </si>
  <si>
    <t>1.3.8</t>
  </si>
  <si>
    <t>1.3.9</t>
  </si>
  <si>
    <t>1.3.10</t>
  </si>
  <si>
    <t>1.3.11</t>
  </si>
  <si>
    <t>1.3.12</t>
  </si>
  <si>
    <t>1.4.3</t>
  </si>
  <si>
    <t>Доля освоенной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</si>
  <si>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Доля освоение субвенции 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</si>
  <si>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>Количество выплат, произведеннных в отчетном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</si>
</sst>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  <numFmt numFmtId="181" formatCode="_-* #,##0.000_р_._-;\-* #,##0.000_р_._-;_-* &quot;-&quot;??_р_._-;_-@_-"/>
    <numFmt numFmtId="182" formatCode="000000"/>
    <numFmt numFmtId="183" formatCode="#,##0.00\ &quot;₽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23"/>
      <color indexed="8"/>
      <name val="Arial"/>
      <family val="2"/>
    </font>
    <font>
      <sz val="2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23"/>
      <color theme="1"/>
      <name val="Arial"/>
      <family val="2"/>
    </font>
    <font>
      <sz val="2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Font="1" applyBorder="1" applyAlignment="1">
      <alignment horizontal="center"/>
    </xf>
    <xf numFmtId="4" fontId="56" fillId="0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58" fillId="32" borderId="16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vertical="center" wrapText="1"/>
    </xf>
    <xf numFmtId="0" fontId="58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left" vertical="top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1" fontId="58" fillId="32" borderId="19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32" borderId="21" xfId="0" applyNumberFormat="1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6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0" xfId="6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4" fontId="60" fillId="0" borderId="19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60" fillId="0" borderId="19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6" fillId="0" borderId="0" xfId="0" applyNumberFormat="1" applyFont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4" fontId="60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57" fillId="0" borderId="0" xfId="0" applyNumberFormat="1" applyFont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58" fillId="0" borderId="21" xfId="0" applyFont="1" applyFill="1" applyBorder="1" applyAlignment="1" quotePrefix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0" fillId="0" borderId="19" xfId="0" applyNumberFormat="1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" fontId="60" fillId="0" borderId="21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center" vertical="center" wrapText="1"/>
    </xf>
    <xf numFmtId="0" fontId="66" fillId="32" borderId="0" xfId="0" applyFont="1" applyFill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4" fontId="60" fillId="33" borderId="19" xfId="0" applyNumberFormat="1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58" fillId="0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58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left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left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" fontId="2" fillId="32" borderId="21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21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4" fontId="58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left" vertical="center" wrapText="1"/>
    </xf>
    <xf numFmtId="0" fontId="58" fillId="32" borderId="12" xfId="0" applyFont="1" applyFill="1" applyBorder="1" applyAlignment="1">
      <alignment horizontal="left" vertical="center" wrapText="1"/>
    </xf>
    <xf numFmtId="0" fontId="58" fillId="32" borderId="13" xfId="0" applyFont="1" applyFill="1" applyBorder="1" applyAlignment="1">
      <alignment horizontal="left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17" xfId="0" applyNumberFormat="1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left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4" fontId="2" fillId="32" borderId="20" xfId="0" applyNumberFormat="1" applyFont="1" applyFill="1" applyBorder="1" applyAlignment="1">
      <alignment horizontal="center" vertical="top" wrapText="1"/>
    </xf>
    <xf numFmtId="4" fontId="2" fillId="32" borderId="0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1028700</xdr:colOff>
      <xdr:row>22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82125" y="6353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tabSelected="1" view="pageBreakPreview" zoomScale="70" zoomScaleNormal="56" zoomScaleSheetLayoutView="70" zoomScalePageLayoutView="60" workbookViewId="0" topLeftCell="A1">
      <selection activeCell="E71" sqref="E71:L72"/>
    </sheetView>
  </sheetViews>
  <sheetFormatPr defaultColWidth="9.140625" defaultRowHeight="15"/>
  <cols>
    <col min="1" max="1" width="13.7109375" style="0" customWidth="1"/>
    <col min="2" max="2" width="62.57421875" style="0" customWidth="1"/>
    <col min="3" max="3" width="18.57421875" style="0" customWidth="1"/>
    <col min="4" max="4" width="16.7109375" style="0" customWidth="1"/>
    <col min="5" max="5" width="13.7109375" style="0" customWidth="1"/>
    <col min="6" max="7" width="0" style="0" hidden="1" customWidth="1"/>
    <col min="8" max="8" width="16.57421875" style="0" hidden="1" customWidth="1"/>
    <col min="9" max="9" width="18.8515625" style="0" customWidth="1"/>
    <col min="10" max="10" width="22.00390625" style="0" customWidth="1"/>
    <col min="11" max="12" width="17.140625" style="0" customWidth="1"/>
    <col min="13" max="13" width="37.00390625" style="0" customWidth="1"/>
    <col min="14" max="14" width="15.8515625" style="0" customWidth="1"/>
    <col min="15" max="16" width="0" style="0" hidden="1" customWidth="1"/>
    <col min="17" max="17" width="14.8515625" style="0" hidden="1" customWidth="1"/>
    <col min="18" max="18" width="44.57421875" style="0" customWidth="1"/>
    <col min="19" max="19" width="17.8515625" style="0" customWidth="1"/>
    <col min="20" max="20" width="11.8515625" style="0" customWidth="1"/>
  </cols>
  <sheetData>
    <row r="1" spans="1:18" ht="39" customHeight="1">
      <c r="A1" s="5"/>
      <c r="B1" s="6"/>
      <c r="C1" s="7"/>
      <c r="D1" s="7"/>
      <c r="E1" s="8"/>
      <c r="F1" s="10"/>
      <c r="G1" s="10"/>
      <c r="H1" s="11"/>
      <c r="I1" s="11"/>
      <c r="J1" s="11"/>
      <c r="K1" s="11"/>
      <c r="L1" s="11"/>
      <c r="M1" s="213" t="s">
        <v>141</v>
      </c>
      <c r="N1" s="213"/>
      <c r="O1" s="213"/>
      <c r="P1" s="213"/>
      <c r="Q1" s="213"/>
      <c r="R1" s="213"/>
    </row>
    <row r="2" spans="1:18" ht="18" customHeight="1">
      <c r="A2" s="5"/>
      <c r="B2" s="6"/>
      <c r="C2" s="7"/>
      <c r="D2" s="7"/>
      <c r="E2" s="8"/>
      <c r="F2" s="10"/>
      <c r="G2" s="10"/>
      <c r="H2" s="11"/>
      <c r="I2" s="11"/>
      <c r="J2" s="11"/>
      <c r="K2" s="11"/>
      <c r="L2" s="11"/>
      <c r="M2" s="214" t="s">
        <v>51</v>
      </c>
      <c r="N2" s="214"/>
      <c r="O2" s="214"/>
      <c r="P2" s="214"/>
      <c r="Q2" s="214"/>
      <c r="R2" s="214"/>
    </row>
    <row r="3" spans="1:18" ht="18" customHeight="1">
      <c r="A3" s="5"/>
      <c r="B3" s="6"/>
      <c r="C3" s="7"/>
      <c r="D3" s="7"/>
      <c r="E3" s="8"/>
      <c r="F3" s="10"/>
      <c r="G3" s="10"/>
      <c r="H3" s="11"/>
      <c r="I3" s="11"/>
      <c r="J3" s="11"/>
      <c r="K3" s="11"/>
      <c r="L3" s="11"/>
      <c r="M3" s="214"/>
      <c r="N3" s="214"/>
      <c r="O3" s="214"/>
      <c r="P3" s="214"/>
      <c r="Q3" s="214"/>
      <c r="R3" s="214"/>
    </row>
    <row r="4" spans="1:18" ht="23.25" customHeight="1" hidden="1">
      <c r="A4" s="5"/>
      <c r="B4" s="6"/>
      <c r="C4" s="7"/>
      <c r="D4" s="7"/>
      <c r="E4" s="8"/>
      <c r="F4" s="10"/>
      <c r="G4" s="10"/>
      <c r="H4" s="11"/>
      <c r="I4" s="11"/>
      <c r="J4" s="11"/>
      <c r="K4" s="11"/>
      <c r="L4" s="11"/>
      <c r="M4" s="214"/>
      <c r="N4" s="214"/>
      <c r="O4" s="214"/>
      <c r="P4" s="214"/>
      <c r="Q4" s="214"/>
      <c r="R4" s="214"/>
    </row>
    <row r="5" spans="1:18" ht="54" customHeight="1" hidden="1">
      <c r="A5" s="12"/>
      <c r="B5" s="13"/>
      <c r="C5" s="14"/>
      <c r="D5" s="14"/>
      <c r="E5" s="15"/>
      <c r="F5" s="16"/>
      <c r="G5" s="16"/>
      <c r="H5" s="17"/>
      <c r="I5" s="17"/>
      <c r="J5" s="17"/>
      <c r="K5" s="17"/>
      <c r="L5" s="17"/>
      <c r="M5" s="214"/>
      <c r="N5" s="214"/>
      <c r="O5" s="214"/>
      <c r="P5" s="214"/>
      <c r="Q5" s="214"/>
      <c r="R5" s="214"/>
    </row>
    <row r="6" spans="1:18" ht="15">
      <c r="A6" s="215" t="s">
        <v>121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1:18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1:18" ht="12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18" ht="15.75" customHeight="1">
      <c r="A9" s="197" t="s">
        <v>3</v>
      </c>
      <c r="B9" s="197" t="s">
        <v>20</v>
      </c>
      <c r="C9" s="197" t="s">
        <v>59</v>
      </c>
      <c r="D9" s="197" t="s">
        <v>60</v>
      </c>
      <c r="E9" s="197" t="s">
        <v>105</v>
      </c>
      <c r="F9" s="197" t="s">
        <v>104</v>
      </c>
      <c r="G9" s="198"/>
      <c r="H9" s="198"/>
      <c r="I9" s="198"/>
      <c r="J9" s="198"/>
      <c r="K9" s="198"/>
      <c r="L9" s="198"/>
      <c r="M9" s="202" t="s">
        <v>107</v>
      </c>
      <c r="N9" s="202" t="s">
        <v>25</v>
      </c>
      <c r="O9" s="1"/>
      <c r="P9" s="1"/>
      <c r="Q9" s="1"/>
      <c r="R9" s="202" t="s">
        <v>106</v>
      </c>
    </row>
    <row r="10" spans="1:18" ht="15.75" customHeight="1">
      <c r="A10" s="197"/>
      <c r="B10" s="197"/>
      <c r="C10" s="197"/>
      <c r="D10" s="218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"/>
      <c r="P10" s="1"/>
      <c r="Q10" s="1"/>
      <c r="R10" s="198"/>
    </row>
    <row r="11" spans="1:18" ht="15.75">
      <c r="A11" s="197"/>
      <c r="B11" s="197"/>
      <c r="C11" s="197"/>
      <c r="D11" s="218"/>
      <c r="E11" s="197"/>
      <c r="F11" s="2" t="s">
        <v>21</v>
      </c>
      <c r="G11" s="2" t="s">
        <v>22</v>
      </c>
      <c r="H11" s="3" t="s">
        <v>32</v>
      </c>
      <c r="I11" s="3" t="s">
        <v>101</v>
      </c>
      <c r="J11" s="3" t="s">
        <v>1</v>
      </c>
      <c r="K11" s="3" t="s">
        <v>102</v>
      </c>
      <c r="L11" s="3" t="s">
        <v>103</v>
      </c>
      <c r="M11" s="198"/>
      <c r="N11" s="198"/>
      <c r="O11" s="1">
        <v>2014</v>
      </c>
      <c r="P11" s="1">
        <v>2015</v>
      </c>
      <c r="Q11" s="1">
        <v>2019</v>
      </c>
      <c r="R11" s="198"/>
    </row>
    <row r="12" spans="1:18" ht="26.25" customHeight="1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11</v>
      </c>
      <c r="G12" s="2" t="s">
        <v>12</v>
      </c>
      <c r="H12" s="2" t="s">
        <v>15</v>
      </c>
      <c r="I12" s="2" t="s">
        <v>10</v>
      </c>
      <c r="J12" s="2" t="s">
        <v>11</v>
      </c>
      <c r="K12" s="2" t="s">
        <v>12</v>
      </c>
      <c r="L12" s="2" t="s">
        <v>15</v>
      </c>
      <c r="M12" s="2" t="s">
        <v>16</v>
      </c>
      <c r="N12" s="2" t="s">
        <v>17</v>
      </c>
      <c r="O12" s="2" t="s">
        <v>62</v>
      </c>
      <c r="P12" s="2" t="s">
        <v>63</v>
      </c>
      <c r="Q12" s="2" t="s">
        <v>64</v>
      </c>
      <c r="R12" s="2" t="s">
        <v>18</v>
      </c>
    </row>
    <row r="13" spans="1:18" ht="23.25" customHeight="1">
      <c r="A13" s="212" t="s">
        <v>112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24.75" customHeight="1">
      <c r="A14" s="212" t="s">
        <v>35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32.25" customHeight="1">
      <c r="A15" s="180" t="s">
        <v>70</v>
      </c>
      <c r="B15" s="244" t="s">
        <v>82</v>
      </c>
      <c r="C15" s="180" t="s">
        <v>56</v>
      </c>
      <c r="D15" s="180" t="s">
        <v>65</v>
      </c>
      <c r="E15" s="132" t="s">
        <v>50</v>
      </c>
      <c r="F15" s="132"/>
      <c r="G15" s="132"/>
      <c r="H15" s="132"/>
      <c r="I15" s="132" t="s">
        <v>128</v>
      </c>
      <c r="J15" s="132" t="s">
        <v>128</v>
      </c>
      <c r="K15" s="132" t="s">
        <v>134</v>
      </c>
      <c r="L15" s="132">
        <v>0</v>
      </c>
      <c r="M15" s="231" t="s">
        <v>117</v>
      </c>
      <c r="N15" s="195" t="s">
        <v>26</v>
      </c>
      <c r="O15" s="122"/>
      <c r="P15" s="122"/>
      <c r="Q15" s="122"/>
      <c r="R15" s="122" t="s">
        <v>120</v>
      </c>
    </row>
    <row r="16" spans="1:18" ht="45" customHeight="1">
      <c r="A16" s="182"/>
      <c r="B16" s="233"/>
      <c r="C16" s="182"/>
      <c r="D16" s="182"/>
      <c r="E16" s="132" t="s">
        <v>54</v>
      </c>
      <c r="F16" s="132"/>
      <c r="G16" s="132"/>
      <c r="H16" s="132">
        <v>1000000</v>
      </c>
      <c r="I16" s="133">
        <f>I22+I28</f>
        <v>1450755</v>
      </c>
      <c r="J16" s="133">
        <f>J22+J28</f>
        <v>1450755</v>
      </c>
      <c r="K16" s="132" t="s">
        <v>123</v>
      </c>
      <c r="L16" s="132" t="s">
        <v>134</v>
      </c>
      <c r="M16" s="232"/>
      <c r="N16" s="165"/>
      <c r="O16" s="122"/>
      <c r="P16" s="122"/>
      <c r="Q16" s="122"/>
      <c r="R16" s="122" t="s">
        <v>120</v>
      </c>
    </row>
    <row r="17" spans="1:20" ht="24.75" customHeight="1">
      <c r="A17" s="182"/>
      <c r="B17" s="233"/>
      <c r="C17" s="182"/>
      <c r="D17" s="182"/>
      <c r="E17" s="106">
        <v>2023</v>
      </c>
      <c r="F17" s="27"/>
      <c r="G17" s="27"/>
      <c r="H17" s="27">
        <v>1000000</v>
      </c>
      <c r="I17" s="107">
        <f>J17+K17+L17</f>
        <v>1102855</v>
      </c>
      <c r="J17" s="107">
        <f>J23+J29</f>
        <v>1102855</v>
      </c>
      <c r="K17" s="107">
        <f aca="true" t="shared" si="0" ref="J17:L18">K23</f>
        <v>0</v>
      </c>
      <c r="L17" s="107">
        <f t="shared" si="0"/>
        <v>0</v>
      </c>
      <c r="M17" s="232"/>
      <c r="N17" s="165"/>
      <c r="O17" s="27"/>
      <c r="P17" s="27"/>
      <c r="Q17" s="110">
        <v>18</v>
      </c>
      <c r="R17" s="110">
        <v>100</v>
      </c>
      <c r="S17" s="190">
        <f>I17+I18+I19</f>
        <v>1601354</v>
      </c>
      <c r="T17" s="219" t="s">
        <v>1</v>
      </c>
    </row>
    <row r="18" spans="1:20" ht="24.75" customHeight="1">
      <c r="A18" s="182"/>
      <c r="B18" s="233"/>
      <c r="C18" s="182"/>
      <c r="D18" s="182"/>
      <c r="E18" s="106">
        <v>2024</v>
      </c>
      <c r="F18" s="27"/>
      <c r="G18" s="27"/>
      <c r="H18" s="27"/>
      <c r="I18" s="107">
        <f>J18+K18+L18</f>
        <v>498499</v>
      </c>
      <c r="J18" s="107">
        <f t="shared" si="0"/>
        <v>498499</v>
      </c>
      <c r="K18" s="107">
        <f t="shared" si="0"/>
        <v>0</v>
      </c>
      <c r="L18" s="107">
        <f t="shared" si="0"/>
        <v>0</v>
      </c>
      <c r="M18" s="232"/>
      <c r="N18" s="165"/>
      <c r="O18" s="27"/>
      <c r="P18" s="27"/>
      <c r="Q18" s="110"/>
      <c r="R18" s="110">
        <v>100</v>
      </c>
      <c r="S18" s="191"/>
      <c r="T18" s="220"/>
    </row>
    <row r="19" spans="1:20" ht="33.75" customHeight="1">
      <c r="A19" s="182"/>
      <c r="B19" s="233"/>
      <c r="C19" s="182"/>
      <c r="D19" s="182"/>
      <c r="E19" s="106">
        <v>2025</v>
      </c>
      <c r="F19" s="27"/>
      <c r="G19" s="27"/>
      <c r="H19" s="27"/>
      <c r="I19" s="107">
        <f>J19+K19+L19</f>
        <v>0</v>
      </c>
      <c r="J19" s="107">
        <f>J25</f>
        <v>0</v>
      </c>
      <c r="K19" s="107">
        <f>K25</f>
        <v>0</v>
      </c>
      <c r="L19" s="107">
        <f>L25</f>
        <v>0</v>
      </c>
      <c r="M19" s="232"/>
      <c r="N19" s="165"/>
      <c r="O19" s="27"/>
      <c r="P19" s="27"/>
      <c r="Q19" s="110"/>
      <c r="R19" s="110">
        <v>100</v>
      </c>
      <c r="S19" s="191"/>
      <c r="T19" s="220"/>
    </row>
    <row r="20" spans="1:20" ht="33.75" customHeight="1">
      <c r="A20" s="183"/>
      <c r="B20" s="173"/>
      <c r="C20" s="183"/>
      <c r="D20" s="183"/>
      <c r="E20" s="106">
        <v>2026</v>
      </c>
      <c r="F20" s="27"/>
      <c r="G20" s="27"/>
      <c r="H20" s="27"/>
      <c r="I20" s="107">
        <v>0</v>
      </c>
      <c r="J20" s="107">
        <v>0</v>
      </c>
      <c r="K20" s="107">
        <v>0</v>
      </c>
      <c r="L20" s="107">
        <v>0</v>
      </c>
      <c r="M20" s="167"/>
      <c r="N20" s="167"/>
      <c r="O20" s="27"/>
      <c r="P20" s="27"/>
      <c r="Q20" s="110"/>
      <c r="R20" s="110">
        <v>100</v>
      </c>
      <c r="S20" s="149"/>
      <c r="T20" s="148"/>
    </row>
    <row r="21" spans="1:20" ht="33.75" customHeight="1">
      <c r="A21" s="178" t="s">
        <v>87</v>
      </c>
      <c r="B21" s="192" t="s">
        <v>83</v>
      </c>
      <c r="C21" s="178" t="s">
        <v>56</v>
      </c>
      <c r="D21" s="207" t="s">
        <v>65</v>
      </c>
      <c r="E21" s="106">
        <v>2021</v>
      </c>
      <c r="F21" s="27"/>
      <c r="G21" s="27"/>
      <c r="H21" s="27"/>
      <c r="I21" s="107">
        <v>509367.43</v>
      </c>
      <c r="J21" s="107">
        <v>509367.43</v>
      </c>
      <c r="K21" s="107">
        <v>0</v>
      </c>
      <c r="L21" s="107">
        <v>0</v>
      </c>
      <c r="M21" s="203" t="s">
        <v>71</v>
      </c>
      <c r="N21" s="195" t="s">
        <v>49</v>
      </c>
      <c r="O21" s="27"/>
      <c r="P21" s="27"/>
      <c r="Q21" s="110"/>
      <c r="R21" s="110">
        <v>7</v>
      </c>
      <c r="S21" s="128"/>
      <c r="T21" s="127"/>
    </row>
    <row r="22" spans="1:20" ht="33.75" customHeight="1">
      <c r="A22" s="182"/>
      <c r="B22" s="233"/>
      <c r="C22" s="182"/>
      <c r="D22" s="182"/>
      <c r="E22" s="106" t="s">
        <v>54</v>
      </c>
      <c r="F22" s="27"/>
      <c r="G22" s="27"/>
      <c r="H22" s="27"/>
      <c r="I22" s="107">
        <v>725377.5</v>
      </c>
      <c r="J22" s="107">
        <v>725377.5</v>
      </c>
      <c r="K22" s="107">
        <v>0</v>
      </c>
      <c r="L22" s="107">
        <v>0</v>
      </c>
      <c r="M22" s="204"/>
      <c r="N22" s="196"/>
      <c r="O22" s="27"/>
      <c r="P22" s="27"/>
      <c r="Q22" s="110"/>
      <c r="R22" s="110">
        <v>7</v>
      </c>
      <c r="S22" s="123"/>
      <c r="T22" s="124"/>
    </row>
    <row r="23" spans="1:20" ht="24.75" customHeight="1">
      <c r="A23" s="182"/>
      <c r="B23" s="233"/>
      <c r="C23" s="182"/>
      <c r="D23" s="182"/>
      <c r="E23" s="108">
        <v>2023</v>
      </c>
      <c r="F23" s="29"/>
      <c r="G23" s="29"/>
      <c r="H23" s="29"/>
      <c r="I23" s="107">
        <v>377477.5</v>
      </c>
      <c r="J23" s="107">
        <v>377477.5</v>
      </c>
      <c r="K23" s="107">
        <v>0</v>
      </c>
      <c r="L23" s="107">
        <v>0</v>
      </c>
      <c r="M23" s="204"/>
      <c r="N23" s="196"/>
      <c r="O23" s="29"/>
      <c r="P23" s="29"/>
      <c r="Q23" s="111"/>
      <c r="R23" s="111">
        <v>7</v>
      </c>
      <c r="S23" s="190">
        <f>I23+I24+I25</f>
        <v>875976.5</v>
      </c>
      <c r="T23" s="219" t="s">
        <v>1</v>
      </c>
    </row>
    <row r="24" spans="1:20" ht="24.75" customHeight="1">
      <c r="A24" s="182"/>
      <c r="B24" s="233"/>
      <c r="C24" s="182"/>
      <c r="D24" s="182"/>
      <c r="E24" s="108">
        <v>2024</v>
      </c>
      <c r="F24" s="29"/>
      <c r="G24" s="29"/>
      <c r="H24" s="29"/>
      <c r="I24" s="107">
        <v>498499</v>
      </c>
      <c r="J24" s="107">
        <v>498499</v>
      </c>
      <c r="K24" s="107">
        <v>0</v>
      </c>
      <c r="L24" s="107">
        <v>0</v>
      </c>
      <c r="M24" s="204"/>
      <c r="N24" s="196"/>
      <c r="O24" s="29"/>
      <c r="P24" s="29"/>
      <c r="Q24" s="111"/>
      <c r="R24" s="111">
        <v>7</v>
      </c>
      <c r="S24" s="191"/>
      <c r="T24" s="220"/>
    </row>
    <row r="25" spans="1:20" ht="24.75" customHeight="1">
      <c r="A25" s="182"/>
      <c r="B25" s="233"/>
      <c r="C25" s="182"/>
      <c r="D25" s="182"/>
      <c r="E25" s="108">
        <v>2025</v>
      </c>
      <c r="F25" s="29"/>
      <c r="G25" s="29"/>
      <c r="H25" s="29"/>
      <c r="I25" s="107">
        <v>0</v>
      </c>
      <c r="J25" s="107">
        <v>0</v>
      </c>
      <c r="K25" s="107">
        <v>0</v>
      </c>
      <c r="L25" s="107">
        <v>0</v>
      </c>
      <c r="M25" s="204"/>
      <c r="N25" s="196"/>
      <c r="O25" s="29"/>
      <c r="P25" s="29"/>
      <c r="Q25" s="111"/>
      <c r="R25" s="111">
        <v>7</v>
      </c>
      <c r="S25" s="191"/>
      <c r="T25" s="220"/>
    </row>
    <row r="26" spans="1:20" ht="24.75" customHeight="1">
      <c r="A26" s="183"/>
      <c r="B26" s="173"/>
      <c r="C26" s="183"/>
      <c r="D26" s="183"/>
      <c r="E26" s="108">
        <v>2026</v>
      </c>
      <c r="F26" s="29"/>
      <c r="G26" s="29"/>
      <c r="H26" s="29"/>
      <c r="I26" s="107">
        <v>0</v>
      </c>
      <c r="J26" s="107">
        <v>0</v>
      </c>
      <c r="K26" s="107">
        <v>0</v>
      </c>
      <c r="L26" s="107">
        <v>0</v>
      </c>
      <c r="M26" s="167"/>
      <c r="N26" s="167"/>
      <c r="O26" s="29"/>
      <c r="P26" s="29"/>
      <c r="Q26" s="111"/>
      <c r="R26" s="111">
        <v>7</v>
      </c>
      <c r="S26" s="149"/>
      <c r="T26" s="148"/>
    </row>
    <row r="27" spans="1:20" ht="24.75" customHeight="1">
      <c r="A27" s="184" t="s">
        <v>124</v>
      </c>
      <c r="B27" s="207" t="s">
        <v>125</v>
      </c>
      <c r="C27" s="188" t="s">
        <v>56</v>
      </c>
      <c r="D27" s="164" t="s">
        <v>65</v>
      </c>
      <c r="E27" s="108">
        <v>2021</v>
      </c>
      <c r="F27" s="29"/>
      <c r="G27" s="29"/>
      <c r="H27" s="29"/>
      <c r="I27" s="107">
        <v>0</v>
      </c>
      <c r="J27" s="107">
        <v>0</v>
      </c>
      <c r="K27" s="107">
        <v>0</v>
      </c>
      <c r="L27" s="107">
        <v>0</v>
      </c>
      <c r="M27" s="193" t="s">
        <v>135</v>
      </c>
      <c r="N27" s="195" t="s">
        <v>26</v>
      </c>
      <c r="O27" s="29"/>
      <c r="P27" s="29"/>
      <c r="Q27" s="111"/>
      <c r="R27" s="111">
        <v>0</v>
      </c>
      <c r="S27" s="128"/>
      <c r="T27" s="127"/>
    </row>
    <row r="28" spans="1:20" ht="24.75" customHeight="1">
      <c r="A28" s="185"/>
      <c r="B28" s="233"/>
      <c r="C28" s="182"/>
      <c r="D28" s="182"/>
      <c r="E28" s="108" t="s">
        <v>54</v>
      </c>
      <c r="F28" s="29"/>
      <c r="G28" s="29"/>
      <c r="H28" s="29"/>
      <c r="I28" s="107">
        <v>725377.5</v>
      </c>
      <c r="J28" s="107">
        <v>725377.5</v>
      </c>
      <c r="K28" s="107">
        <v>0</v>
      </c>
      <c r="L28" s="107">
        <v>0</v>
      </c>
      <c r="M28" s="165"/>
      <c r="N28" s="196"/>
      <c r="O28" s="29"/>
      <c r="P28" s="29"/>
      <c r="Q28" s="111"/>
      <c r="R28" s="111">
        <v>100</v>
      </c>
      <c r="S28" s="128"/>
      <c r="T28" s="127"/>
    </row>
    <row r="29" spans="1:20" ht="24.75" customHeight="1">
      <c r="A29" s="185"/>
      <c r="B29" s="233"/>
      <c r="C29" s="182"/>
      <c r="D29" s="182"/>
      <c r="E29" s="108">
        <v>2023</v>
      </c>
      <c r="F29" s="29"/>
      <c r="G29" s="29"/>
      <c r="H29" s="29"/>
      <c r="I29" s="107">
        <v>725377.5</v>
      </c>
      <c r="J29" s="107">
        <v>725377.5</v>
      </c>
      <c r="K29" s="107">
        <v>0</v>
      </c>
      <c r="L29" s="107">
        <v>0</v>
      </c>
      <c r="M29" s="165"/>
      <c r="N29" s="196"/>
      <c r="O29" s="29"/>
      <c r="P29" s="29"/>
      <c r="Q29" s="111"/>
      <c r="R29" s="111">
        <v>100</v>
      </c>
      <c r="S29" s="128"/>
      <c r="T29" s="127"/>
    </row>
    <row r="30" spans="1:20" ht="24.75" customHeight="1">
      <c r="A30" s="185"/>
      <c r="B30" s="233"/>
      <c r="C30" s="182"/>
      <c r="D30" s="182"/>
      <c r="E30" s="108">
        <v>2024</v>
      </c>
      <c r="F30" s="29"/>
      <c r="G30" s="29"/>
      <c r="H30" s="29"/>
      <c r="I30" s="107">
        <v>0</v>
      </c>
      <c r="J30" s="107">
        <v>0</v>
      </c>
      <c r="K30" s="107">
        <v>0</v>
      </c>
      <c r="L30" s="107">
        <v>0</v>
      </c>
      <c r="M30" s="165"/>
      <c r="N30" s="196"/>
      <c r="O30" s="29"/>
      <c r="P30" s="29"/>
      <c r="Q30" s="111"/>
      <c r="R30" s="111">
        <v>0</v>
      </c>
      <c r="S30" s="128"/>
      <c r="T30" s="127"/>
    </row>
    <row r="31" spans="1:20" ht="24.75" customHeight="1">
      <c r="A31" s="185"/>
      <c r="B31" s="233"/>
      <c r="C31" s="182"/>
      <c r="D31" s="182"/>
      <c r="E31" s="108">
        <v>2025</v>
      </c>
      <c r="F31" s="29"/>
      <c r="G31" s="29"/>
      <c r="H31" s="29"/>
      <c r="I31" s="107">
        <v>0</v>
      </c>
      <c r="J31" s="107">
        <v>0</v>
      </c>
      <c r="K31" s="107">
        <v>0</v>
      </c>
      <c r="L31" s="107">
        <v>0</v>
      </c>
      <c r="M31" s="165"/>
      <c r="N31" s="196"/>
      <c r="O31" s="29"/>
      <c r="P31" s="29"/>
      <c r="Q31" s="111"/>
      <c r="R31" s="111">
        <v>0</v>
      </c>
      <c r="S31" s="128"/>
      <c r="T31" s="127"/>
    </row>
    <row r="32" spans="1:20" ht="24.75" customHeight="1">
      <c r="A32" s="167"/>
      <c r="B32" s="173"/>
      <c r="C32" s="183"/>
      <c r="D32" s="183"/>
      <c r="E32" s="108">
        <v>2026</v>
      </c>
      <c r="F32" s="29"/>
      <c r="G32" s="29"/>
      <c r="H32" s="29"/>
      <c r="I32" s="107">
        <v>0</v>
      </c>
      <c r="J32" s="107">
        <v>0</v>
      </c>
      <c r="K32" s="107">
        <v>0</v>
      </c>
      <c r="L32" s="107">
        <v>0</v>
      </c>
      <c r="M32" s="167"/>
      <c r="N32" s="167"/>
      <c r="O32" s="29"/>
      <c r="P32" s="29"/>
      <c r="Q32" s="111"/>
      <c r="R32" s="111"/>
      <c r="S32" s="149"/>
      <c r="T32" s="148"/>
    </row>
    <row r="33" spans="1:20" ht="24.75" customHeight="1">
      <c r="A33" s="180" t="s">
        <v>84</v>
      </c>
      <c r="B33" s="251" t="s">
        <v>85</v>
      </c>
      <c r="C33" s="180" t="s">
        <v>56</v>
      </c>
      <c r="D33" s="252" t="s">
        <v>65</v>
      </c>
      <c r="E33" s="108">
        <v>2021</v>
      </c>
      <c r="F33" s="29"/>
      <c r="G33" s="29"/>
      <c r="H33" s="29"/>
      <c r="I33" s="107">
        <v>494561</v>
      </c>
      <c r="J33" s="107">
        <v>189561</v>
      </c>
      <c r="K33" s="107">
        <v>305000</v>
      </c>
      <c r="L33" s="107">
        <v>0</v>
      </c>
      <c r="M33" s="205" t="s">
        <v>118</v>
      </c>
      <c r="N33" s="195" t="s">
        <v>26</v>
      </c>
      <c r="O33" s="29"/>
      <c r="P33" s="29"/>
      <c r="Q33" s="111"/>
      <c r="R33" s="111">
        <v>100</v>
      </c>
      <c r="S33" s="128"/>
      <c r="T33" s="127"/>
    </row>
    <row r="34" spans="1:20" ht="24" customHeight="1">
      <c r="A34" s="186"/>
      <c r="B34" s="233"/>
      <c r="C34" s="182"/>
      <c r="D34" s="182"/>
      <c r="E34" s="108" t="s">
        <v>54</v>
      </c>
      <c r="F34" s="29"/>
      <c r="G34" s="29"/>
      <c r="H34" s="29">
        <v>523400</v>
      </c>
      <c r="I34" s="107">
        <f>J34+K34</f>
        <v>2056235.5</v>
      </c>
      <c r="J34" s="107">
        <v>1446235.5</v>
      </c>
      <c r="K34" s="107">
        <v>610000</v>
      </c>
      <c r="L34" s="107">
        <v>0</v>
      </c>
      <c r="M34" s="206"/>
      <c r="N34" s="196"/>
      <c r="O34" s="29"/>
      <c r="P34" s="29"/>
      <c r="Q34" s="111"/>
      <c r="R34" s="111">
        <v>100</v>
      </c>
      <c r="S34" s="123"/>
      <c r="T34" s="124"/>
    </row>
    <row r="35" spans="1:20" ht="26.25" customHeight="1">
      <c r="A35" s="171"/>
      <c r="B35" s="233"/>
      <c r="C35" s="182"/>
      <c r="D35" s="182"/>
      <c r="E35" s="106">
        <v>2023</v>
      </c>
      <c r="F35" s="27"/>
      <c r="G35" s="27"/>
      <c r="H35" s="27">
        <v>523400</v>
      </c>
      <c r="I35" s="107">
        <f aca="true" t="shared" si="1" ref="I35:I49">J35+K35+L35</f>
        <v>1175460</v>
      </c>
      <c r="J35" s="107">
        <f aca="true" t="shared" si="2" ref="J35:L37">J41+J47</f>
        <v>870460</v>
      </c>
      <c r="K35" s="107">
        <f t="shared" si="2"/>
        <v>305000</v>
      </c>
      <c r="L35" s="107">
        <f t="shared" si="2"/>
        <v>0</v>
      </c>
      <c r="M35" s="206"/>
      <c r="N35" s="196"/>
      <c r="O35" s="27"/>
      <c r="P35" s="27"/>
      <c r="Q35" s="110"/>
      <c r="R35" s="110">
        <v>100</v>
      </c>
      <c r="S35" s="190">
        <f>I35+I36+I37</f>
        <v>2316187.87</v>
      </c>
      <c r="T35" s="219" t="s">
        <v>2</v>
      </c>
    </row>
    <row r="36" spans="1:20" ht="26.25" customHeight="1">
      <c r="A36" s="171"/>
      <c r="B36" s="233"/>
      <c r="C36" s="182"/>
      <c r="D36" s="182"/>
      <c r="E36" s="106">
        <v>2024</v>
      </c>
      <c r="F36" s="27"/>
      <c r="G36" s="27"/>
      <c r="H36" s="112">
        <v>523400</v>
      </c>
      <c r="I36" s="107">
        <f t="shared" si="1"/>
        <v>683227.87</v>
      </c>
      <c r="J36" s="107">
        <f t="shared" si="2"/>
        <v>378227.87</v>
      </c>
      <c r="K36" s="107">
        <f t="shared" si="2"/>
        <v>305000</v>
      </c>
      <c r="L36" s="107">
        <f t="shared" si="2"/>
        <v>0</v>
      </c>
      <c r="M36" s="206"/>
      <c r="N36" s="196"/>
      <c r="O36" s="27"/>
      <c r="P36" s="27"/>
      <c r="Q36" s="110"/>
      <c r="R36" s="110">
        <v>100</v>
      </c>
      <c r="S36" s="191"/>
      <c r="T36" s="220"/>
    </row>
    <row r="37" spans="1:20" ht="15.75" customHeight="1">
      <c r="A37" s="171"/>
      <c r="B37" s="233"/>
      <c r="C37" s="182"/>
      <c r="D37" s="182"/>
      <c r="E37" s="106">
        <v>2025</v>
      </c>
      <c r="F37" s="27"/>
      <c r="G37" s="27"/>
      <c r="H37" s="112"/>
      <c r="I37" s="107">
        <f t="shared" si="1"/>
        <v>457500</v>
      </c>
      <c r="J37" s="107">
        <f t="shared" si="2"/>
        <v>0</v>
      </c>
      <c r="K37" s="107">
        <f t="shared" si="2"/>
        <v>457500</v>
      </c>
      <c r="L37" s="107">
        <f t="shared" si="2"/>
        <v>0</v>
      </c>
      <c r="M37" s="206"/>
      <c r="N37" s="196"/>
      <c r="O37" s="27"/>
      <c r="P37" s="27"/>
      <c r="Q37" s="110"/>
      <c r="R37" s="110">
        <v>100</v>
      </c>
      <c r="S37" s="191"/>
      <c r="T37" s="220"/>
    </row>
    <row r="38" spans="1:20" ht="15.75" customHeight="1">
      <c r="A38" s="187"/>
      <c r="B38" s="173"/>
      <c r="C38" s="183"/>
      <c r="D38" s="183"/>
      <c r="E38" s="106">
        <v>2026</v>
      </c>
      <c r="F38" s="27"/>
      <c r="G38" s="27"/>
      <c r="H38" s="112"/>
      <c r="I38" s="107">
        <v>457500</v>
      </c>
      <c r="J38" s="107">
        <v>0</v>
      </c>
      <c r="K38" s="107">
        <v>457500</v>
      </c>
      <c r="L38" s="107"/>
      <c r="M38" s="183"/>
      <c r="N38" s="167"/>
      <c r="O38" s="27"/>
      <c r="P38" s="27"/>
      <c r="Q38" s="110"/>
      <c r="R38" s="110"/>
      <c r="S38" s="149"/>
      <c r="T38" s="148"/>
    </row>
    <row r="39" spans="1:20" ht="30" customHeight="1">
      <c r="A39" s="178" t="s">
        <v>88</v>
      </c>
      <c r="B39" s="253" t="s">
        <v>126</v>
      </c>
      <c r="C39" s="207" t="s">
        <v>56</v>
      </c>
      <c r="D39" s="207" t="s">
        <v>65</v>
      </c>
      <c r="E39" s="106">
        <v>2021</v>
      </c>
      <c r="F39" s="27"/>
      <c r="G39" s="27"/>
      <c r="H39" s="112"/>
      <c r="I39" s="107">
        <v>305000</v>
      </c>
      <c r="J39" s="107">
        <v>0</v>
      </c>
      <c r="K39" s="107">
        <v>305000</v>
      </c>
      <c r="L39" s="107">
        <v>0</v>
      </c>
      <c r="M39" s="207" t="s">
        <v>115</v>
      </c>
      <c r="N39" s="195" t="s">
        <v>26</v>
      </c>
      <c r="O39" s="27"/>
      <c r="P39" s="27"/>
      <c r="Q39" s="110"/>
      <c r="R39" s="110">
        <v>100</v>
      </c>
      <c r="S39" s="128"/>
      <c r="T39" s="127"/>
    </row>
    <row r="40" spans="1:20" ht="22.5" customHeight="1">
      <c r="A40" s="179"/>
      <c r="B40" s="233"/>
      <c r="C40" s="182"/>
      <c r="D40" s="182"/>
      <c r="E40" s="106" t="s">
        <v>54</v>
      </c>
      <c r="F40" s="27"/>
      <c r="G40" s="27"/>
      <c r="H40" s="112"/>
      <c r="I40" s="107">
        <v>610000</v>
      </c>
      <c r="J40" s="107">
        <v>0</v>
      </c>
      <c r="K40" s="107">
        <v>610000</v>
      </c>
      <c r="L40" s="107">
        <v>0</v>
      </c>
      <c r="M40" s="208"/>
      <c r="N40" s="196"/>
      <c r="O40" s="27"/>
      <c r="P40" s="27"/>
      <c r="Q40" s="110"/>
      <c r="R40" s="110">
        <v>100</v>
      </c>
      <c r="S40" s="123"/>
      <c r="T40" s="124"/>
    </row>
    <row r="41" spans="1:20" ht="25.5" customHeight="1">
      <c r="A41" s="179"/>
      <c r="B41" s="233"/>
      <c r="C41" s="182"/>
      <c r="D41" s="182"/>
      <c r="E41" s="108">
        <v>2023</v>
      </c>
      <c r="F41" s="29"/>
      <c r="G41" s="29"/>
      <c r="H41" s="29"/>
      <c r="I41" s="29">
        <f t="shared" si="1"/>
        <v>305000</v>
      </c>
      <c r="J41" s="29">
        <v>0</v>
      </c>
      <c r="K41" s="29">
        <v>305000</v>
      </c>
      <c r="L41" s="29">
        <v>0</v>
      </c>
      <c r="M41" s="208"/>
      <c r="N41" s="196"/>
      <c r="O41" s="27"/>
      <c r="P41" s="27"/>
      <c r="Q41" s="110"/>
      <c r="R41" s="113">
        <v>100</v>
      </c>
      <c r="S41" s="190">
        <f>I41+I42+I43</f>
        <v>1067500</v>
      </c>
      <c r="T41" s="219" t="s">
        <v>2</v>
      </c>
    </row>
    <row r="42" spans="1:20" ht="38.25" customHeight="1">
      <c r="A42" s="179"/>
      <c r="B42" s="233"/>
      <c r="C42" s="182"/>
      <c r="D42" s="182"/>
      <c r="E42" s="108">
        <v>2024</v>
      </c>
      <c r="F42" s="29"/>
      <c r="G42" s="29"/>
      <c r="H42" s="29"/>
      <c r="I42" s="29">
        <f t="shared" si="1"/>
        <v>305000</v>
      </c>
      <c r="J42" s="29">
        <v>0</v>
      </c>
      <c r="K42" s="29">
        <v>305000</v>
      </c>
      <c r="L42" s="29">
        <v>0</v>
      </c>
      <c r="M42" s="208"/>
      <c r="N42" s="196"/>
      <c r="O42" s="27"/>
      <c r="P42" s="27"/>
      <c r="Q42" s="110"/>
      <c r="R42" s="113">
        <v>100</v>
      </c>
      <c r="S42" s="191"/>
      <c r="T42" s="220"/>
    </row>
    <row r="43" spans="1:20" ht="22.5" customHeight="1">
      <c r="A43" s="179"/>
      <c r="B43" s="233"/>
      <c r="C43" s="182"/>
      <c r="D43" s="182"/>
      <c r="E43" s="108">
        <v>2025</v>
      </c>
      <c r="F43" s="29"/>
      <c r="G43" s="29"/>
      <c r="H43" s="29"/>
      <c r="I43" s="29">
        <f t="shared" si="1"/>
        <v>457500</v>
      </c>
      <c r="J43" s="29">
        <v>0</v>
      </c>
      <c r="K43" s="29">
        <v>457500</v>
      </c>
      <c r="L43" s="29">
        <v>0</v>
      </c>
      <c r="M43" s="208"/>
      <c r="N43" s="196"/>
      <c r="O43" s="27"/>
      <c r="P43" s="27"/>
      <c r="Q43" s="110"/>
      <c r="R43" s="113">
        <v>100</v>
      </c>
      <c r="S43" s="191"/>
      <c r="T43" s="220"/>
    </row>
    <row r="44" spans="1:20" ht="22.5" customHeight="1">
      <c r="A44" s="167"/>
      <c r="B44" s="173"/>
      <c r="C44" s="183"/>
      <c r="D44" s="183"/>
      <c r="E44" s="108">
        <v>2026</v>
      </c>
      <c r="F44" s="29"/>
      <c r="G44" s="29"/>
      <c r="H44" s="29"/>
      <c r="I44" s="29">
        <v>457500</v>
      </c>
      <c r="J44" s="29">
        <v>0</v>
      </c>
      <c r="K44" s="29">
        <v>457500</v>
      </c>
      <c r="L44" s="29">
        <v>0</v>
      </c>
      <c r="M44" s="167"/>
      <c r="N44" s="167"/>
      <c r="O44" s="27"/>
      <c r="P44" s="27"/>
      <c r="Q44" s="110"/>
      <c r="R44" s="153">
        <v>100</v>
      </c>
      <c r="S44" s="149"/>
      <c r="T44" s="148"/>
    </row>
    <row r="45" spans="1:20" ht="42" customHeight="1">
      <c r="A45" s="178" t="s">
        <v>95</v>
      </c>
      <c r="B45" s="192" t="s">
        <v>86</v>
      </c>
      <c r="C45" s="203" t="s">
        <v>56</v>
      </c>
      <c r="D45" s="207" t="s">
        <v>65</v>
      </c>
      <c r="E45" s="108">
        <v>2021</v>
      </c>
      <c r="F45" s="29"/>
      <c r="G45" s="29"/>
      <c r="H45" s="29"/>
      <c r="I45" s="29">
        <v>189561</v>
      </c>
      <c r="J45" s="29">
        <v>189561</v>
      </c>
      <c r="K45" s="29">
        <v>0</v>
      </c>
      <c r="L45" s="29">
        <v>0</v>
      </c>
      <c r="M45" s="188" t="s">
        <v>113</v>
      </c>
      <c r="N45" s="195" t="s">
        <v>49</v>
      </c>
      <c r="O45" s="27"/>
      <c r="P45" s="27"/>
      <c r="Q45" s="110"/>
      <c r="R45" s="131">
        <v>2</v>
      </c>
      <c r="S45" s="128"/>
      <c r="T45" s="127"/>
    </row>
    <row r="46" spans="1:20" ht="42.75" customHeight="1">
      <c r="A46" s="179"/>
      <c r="B46" s="233"/>
      <c r="C46" s="182"/>
      <c r="D46" s="182"/>
      <c r="E46" s="108" t="s">
        <v>54</v>
      </c>
      <c r="F46" s="29"/>
      <c r="G46" s="29"/>
      <c r="H46" s="29">
        <v>523400</v>
      </c>
      <c r="I46" s="29">
        <f t="shared" si="1"/>
        <v>1446235.5</v>
      </c>
      <c r="J46" s="29">
        <v>1446235.5</v>
      </c>
      <c r="K46" s="29">
        <v>0</v>
      </c>
      <c r="L46" s="29">
        <v>0</v>
      </c>
      <c r="M46" s="237"/>
      <c r="N46" s="196"/>
      <c r="O46" s="27"/>
      <c r="P46" s="27"/>
      <c r="Q46" s="110"/>
      <c r="R46" s="121">
        <v>2</v>
      </c>
      <c r="S46" s="123"/>
      <c r="T46" s="124"/>
    </row>
    <row r="47" spans="1:20" ht="37.5" customHeight="1">
      <c r="A47" s="179"/>
      <c r="B47" s="233"/>
      <c r="C47" s="182"/>
      <c r="D47" s="182"/>
      <c r="E47" s="108">
        <v>2023</v>
      </c>
      <c r="F47" s="29"/>
      <c r="G47" s="29"/>
      <c r="H47" s="109">
        <v>523400</v>
      </c>
      <c r="I47" s="109">
        <f t="shared" si="1"/>
        <v>870460</v>
      </c>
      <c r="J47" s="109">
        <v>870460</v>
      </c>
      <c r="K47" s="109">
        <v>0</v>
      </c>
      <c r="L47" s="109">
        <v>0</v>
      </c>
      <c r="M47" s="237"/>
      <c r="N47" s="196"/>
      <c r="O47" s="199"/>
      <c r="P47" s="199"/>
      <c r="Q47" s="200"/>
      <c r="R47" s="113">
        <v>2</v>
      </c>
      <c r="S47" s="190">
        <f>I47+I48+I49</f>
        <v>1248687.87</v>
      </c>
      <c r="T47" s="219" t="s">
        <v>1</v>
      </c>
    </row>
    <row r="48" spans="1:20" ht="39.75" customHeight="1">
      <c r="A48" s="179"/>
      <c r="B48" s="233"/>
      <c r="C48" s="182"/>
      <c r="D48" s="182"/>
      <c r="E48" s="108">
        <v>2024</v>
      </c>
      <c r="F48" s="29"/>
      <c r="G48" s="29"/>
      <c r="H48" s="109"/>
      <c r="I48" s="109">
        <f t="shared" si="1"/>
        <v>378227.87</v>
      </c>
      <c r="J48" s="109">
        <v>378227.87</v>
      </c>
      <c r="K48" s="109">
        <v>0</v>
      </c>
      <c r="L48" s="109">
        <v>0</v>
      </c>
      <c r="M48" s="237"/>
      <c r="N48" s="196"/>
      <c r="O48" s="199"/>
      <c r="P48" s="199"/>
      <c r="Q48" s="200"/>
      <c r="R48" s="113">
        <v>2</v>
      </c>
      <c r="S48" s="191"/>
      <c r="T48" s="220"/>
    </row>
    <row r="49" spans="1:20" ht="57.75" customHeight="1">
      <c r="A49" s="179"/>
      <c r="B49" s="233"/>
      <c r="C49" s="182"/>
      <c r="D49" s="182"/>
      <c r="E49" s="108">
        <v>2025</v>
      </c>
      <c r="F49" s="29"/>
      <c r="G49" s="29"/>
      <c r="H49" s="109"/>
      <c r="I49" s="109">
        <f t="shared" si="1"/>
        <v>0</v>
      </c>
      <c r="J49" s="109">
        <v>0</v>
      </c>
      <c r="K49" s="109">
        <v>0</v>
      </c>
      <c r="L49" s="109">
        <v>0</v>
      </c>
      <c r="M49" s="237"/>
      <c r="N49" s="196"/>
      <c r="O49" s="199"/>
      <c r="P49" s="199"/>
      <c r="Q49" s="200"/>
      <c r="R49" s="113">
        <v>2</v>
      </c>
      <c r="S49" s="191"/>
      <c r="T49" s="220"/>
    </row>
    <row r="50" spans="1:20" ht="39.75" customHeight="1">
      <c r="A50" s="167"/>
      <c r="B50" s="173"/>
      <c r="C50" s="183"/>
      <c r="D50" s="183"/>
      <c r="E50" s="108">
        <v>2026</v>
      </c>
      <c r="F50" s="29"/>
      <c r="G50" s="29"/>
      <c r="H50" s="109"/>
      <c r="I50" s="109">
        <v>0</v>
      </c>
      <c r="J50" s="109">
        <v>0</v>
      </c>
      <c r="K50" s="109">
        <v>0</v>
      </c>
      <c r="L50" s="109">
        <v>0</v>
      </c>
      <c r="M50" s="167"/>
      <c r="N50" s="167"/>
      <c r="O50" s="29"/>
      <c r="P50" s="29"/>
      <c r="Q50" s="153"/>
      <c r="R50" s="153">
        <v>2</v>
      </c>
      <c r="S50" s="149"/>
      <c r="T50" s="148"/>
    </row>
    <row r="51" spans="1:20" ht="26.25" customHeight="1">
      <c r="A51" s="180" t="s">
        <v>92</v>
      </c>
      <c r="B51" s="244" t="s">
        <v>36</v>
      </c>
      <c r="C51" s="239" t="s">
        <v>43</v>
      </c>
      <c r="D51" s="239" t="s">
        <v>145</v>
      </c>
      <c r="E51" s="106">
        <v>2021</v>
      </c>
      <c r="F51" s="27"/>
      <c r="G51" s="27"/>
      <c r="H51" s="112"/>
      <c r="I51" s="112">
        <v>8973955.23</v>
      </c>
      <c r="J51" s="112">
        <v>6035755.2299999995</v>
      </c>
      <c r="K51" s="112">
        <v>2938200</v>
      </c>
      <c r="L51" s="112">
        <v>0</v>
      </c>
      <c r="M51" s="231" t="s">
        <v>76</v>
      </c>
      <c r="N51" s="195" t="s">
        <v>49</v>
      </c>
      <c r="O51" s="29"/>
      <c r="P51" s="29"/>
      <c r="Q51" s="131"/>
      <c r="R51" s="131">
        <v>7</v>
      </c>
      <c r="S51" s="128"/>
      <c r="T51" s="127"/>
    </row>
    <row r="52" spans="1:20" ht="33" customHeight="1">
      <c r="A52" s="181"/>
      <c r="B52" s="245"/>
      <c r="C52" s="254"/>
      <c r="D52" s="254"/>
      <c r="E52" s="106" t="s">
        <v>54</v>
      </c>
      <c r="F52" s="27"/>
      <c r="G52" s="27"/>
      <c r="H52" s="112" t="e">
        <v>#REF!</v>
      </c>
      <c r="I52" s="112">
        <f>I58+I76+I82+I88+I94+I100+I106</f>
        <v>9992162.419999998</v>
      </c>
      <c r="J52" s="112">
        <f>J58+J76+J82+J88+J94+J100+J106</f>
        <v>6766562.42</v>
      </c>
      <c r="K52" s="112">
        <f>K58+K76+K82+K88+K94+K100+K106</f>
        <v>3225600</v>
      </c>
      <c r="L52" s="112">
        <v>0</v>
      </c>
      <c r="M52" s="232"/>
      <c r="N52" s="196"/>
      <c r="O52" s="29"/>
      <c r="P52" s="29"/>
      <c r="Q52" s="121"/>
      <c r="R52" s="121">
        <v>7</v>
      </c>
      <c r="S52" s="123"/>
      <c r="T52" s="124"/>
    </row>
    <row r="53" spans="1:20" ht="37.5" customHeight="1">
      <c r="A53" s="181"/>
      <c r="B53" s="245"/>
      <c r="C53" s="254"/>
      <c r="D53" s="254"/>
      <c r="E53" s="106">
        <v>2023</v>
      </c>
      <c r="F53" s="27"/>
      <c r="G53" s="27"/>
      <c r="H53" s="27" t="e">
        <f>H54+#REF!</f>
        <v>#REF!</v>
      </c>
      <c r="I53" s="27">
        <f>SUM(I59+I77+I83+I89+I95+I101+I107+I119+I71+I125)</f>
        <v>11782961.74</v>
      </c>
      <c r="J53" s="27">
        <f>J59+J77+J83+J89+J95+J101+J107+J119+J125</f>
        <v>7378361.74</v>
      </c>
      <c r="K53" s="27">
        <f>K59+K77+K83+K89+K95+K101+K107+K71</f>
        <v>4404600</v>
      </c>
      <c r="L53" s="27">
        <f>L59+L77+L83+L89+L95+L101+L107</f>
        <v>0</v>
      </c>
      <c r="M53" s="232"/>
      <c r="N53" s="196"/>
      <c r="O53" s="27"/>
      <c r="P53" s="27"/>
      <c r="Q53" s="201">
        <v>3</v>
      </c>
      <c r="R53" s="106">
        <v>7</v>
      </c>
      <c r="S53" s="190">
        <f>I53+I54+I55</f>
        <v>37771879.86</v>
      </c>
      <c r="T53" s="219" t="s">
        <v>110</v>
      </c>
    </row>
    <row r="54" spans="1:20" ht="33" customHeight="1">
      <c r="A54" s="181"/>
      <c r="B54" s="245"/>
      <c r="C54" s="254"/>
      <c r="D54" s="254"/>
      <c r="E54" s="106">
        <v>2024</v>
      </c>
      <c r="F54" s="27"/>
      <c r="G54" s="27"/>
      <c r="H54" s="27">
        <v>726700</v>
      </c>
      <c r="I54" s="27">
        <f>SUM(I60+I72+I78+I84+I90+I96+I102+I108+I114+I120+I66+I126)</f>
        <v>13118996.18</v>
      </c>
      <c r="J54" s="27">
        <f>J60+J78+J84+J90+J96+J102+J108+J120+J126</f>
        <v>6629996.18</v>
      </c>
      <c r="K54" s="27">
        <f>K60+K78+K84+K90+K96+K102+K108+K114+K66</f>
        <v>6489000</v>
      </c>
      <c r="L54" s="27">
        <f>L60+L78+L84+L90+L96+L102+L108</f>
        <v>0</v>
      </c>
      <c r="M54" s="232"/>
      <c r="N54" s="196"/>
      <c r="O54" s="27"/>
      <c r="P54" s="27"/>
      <c r="Q54" s="201"/>
      <c r="R54" s="106">
        <v>7</v>
      </c>
      <c r="S54" s="191"/>
      <c r="T54" s="220"/>
    </row>
    <row r="55" spans="1:20" ht="45.75" customHeight="1">
      <c r="A55" s="181"/>
      <c r="B55" s="245"/>
      <c r="C55" s="254"/>
      <c r="D55" s="254"/>
      <c r="E55" s="106">
        <v>2025</v>
      </c>
      <c r="F55" s="27"/>
      <c r="G55" s="27"/>
      <c r="H55" s="27"/>
      <c r="I55" s="27">
        <f>I61+I79+I85+I91+I97+I103+I109+I121+I67+I115</f>
        <v>12869921.94</v>
      </c>
      <c r="J55" s="27">
        <f>J61+J79+J85+J91+J97+J103+J109+J121</f>
        <v>6273021.9399999995</v>
      </c>
      <c r="K55" s="27">
        <f>K61+K79+K85+K91+K97+K103+K109+K67+K115</f>
        <v>6596900</v>
      </c>
      <c r="L55" s="27">
        <f>L61+L79+L85+L91+L97+L103+L109</f>
        <v>0</v>
      </c>
      <c r="M55" s="232"/>
      <c r="N55" s="196"/>
      <c r="O55" s="27"/>
      <c r="P55" s="27"/>
      <c r="Q55" s="201"/>
      <c r="R55" s="106">
        <v>7</v>
      </c>
      <c r="S55" s="191"/>
      <c r="T55" s="220"/>
    </row>
    <row r="56" spans="1:20" ht="31.5" customHeight="1">
      <c r="A56" s="167"/>
      <c r="B56" s="173"/>
      <c r="C56" s="183"/>
      <c r="D56" s="183"/>
      <c r="E56" s="106">
        <v>2026</v>
      </c>
      <c r="F56" s="27"/>
      <c r="G56" s="27"/>
      <c r="H56" s="27"/>
      <c r="I56" s="27">
        <f>SUM(I62+I68+I80+I86+I92+I98+I116+I122)</f>
        <v>12808183.379999999</v>
      </c>
      <c r="J56" s="27">
        <f>SUM(J62+J68+J86+J92+J98+J122)</f>
        <v>6092983.38</v>
      </c>
      <c r="K56" s="27">
        <f>SUM(K68+K80+K116)</f>
        <v>6715200</v>
      </c>
      <c r="L56" s="27">
        <v>0</v>
      </c>
      <c r="M56" s="167"/>
      <c r="N56" s="167"/>
      <c r="O56" s="27"/>
      <c r="P56" s="27"/>
      <c r="Q56" s="114"/>
      <c r="R56" s="106">
        <v>7</v>
      </c>
      <c r="S56" s="149"/>
      <c r="T56" s="148"/>
    </row>
    <row r="57" spans="1:20" ht="45.75" customHeight="1">
      <c r="A57" s="174" t="s">
        <v>30</v>
      </c>
      <c r="B57" s="192" t="s">
        <v>122</v>
      </c>
      <c r="C57" s="166" t="s">
        <v>43</v>
      </c>
      <c r="D57" s="166" t="s">
        <v>65</v>
      </c>
      <c r="E57" s="106">
        <v>2021</v>
      </c>
      <c r="F57" s="27"/>
      <c r="G57" s="27"/>
      <c r="H57" s="27"/>
      <c r="I57" s="27">
        <v>2076336.87</v>
      </c>
      <c r="J57" s="27">
        <v>2076336.87</v>
      </c>
      <c r="K57" s="27">
        <v>0</v>
      </c>
      <c r="L57" s="27">
        <v>0</v>
      </c>
      <c r="M57" s="234" t="s">
        <v>57</v>
      </c>
      <c r="N57" s="195" t="s">
        <v>49</v>
      </c>
      <c r="O57" s="27"/>
      <c r="P57" s="27"/>
      <c r="Q57" s="114"/>
      <c r="R57" s="106">
        <v>75</v>
      </c>
      <c r="S57" s="128"/>
      <c r="T57" s="127"/>
    </row>
    <row r="58" spans="1:20" ht="30.75" customHeight="1">
      <c r="A58" s="175"/>
      <c r="B58" s="233"/>
      <c r="C58" s="182"/>
      <c r="D58" s="182"/>
      <c r="E58" s="106" t="s">
        <v>54</v>
      </c>
      <c r="F58" s="27"/>
      <c r="G58" s="27"/>
      <c r="H58" s="27">
        <v>1719708</v>
      </c>
      <c r="I58" s="27">
        <v>2277626.52</v>
      </c>
      <c r="J58" s="27">
        <v>2277626.52</v>
      </c>
      <c r="K58" s="27">
        <v>0</v>
      </c>
      <c r="L58" s="27">
        <v>0</v>
      </c>
      <c r="M58" s="235"/>
      <c r="N58" s="196"/>
      <c r="O58" s="27"/>
      <c r="P58" s="27"/>
      <c r="Q58" s="114"/>
      <c r="R58" s="106">
        <v>75</v>
      </c>
      <c r="S58" s="123"/>
      <c r="T58" s="124"/>
    </row>
    <row r="59" spans="1:23" ht="31.5" customHeight="1">
      <c r="A59" s="175"/>
      <c r="B59" s="233"/>
      <c r="C59" s="182"/>
      <c r="D59" s="182"/>
      <c r="E59" s="108">
        <v>2023</v>
      </c>
      <c r="F59" s="29"/>
      <c r="G59" s="29"/>
      <c r="H59" s="29">
        <v>1719708</v>
      </c>
      <c r="I59" s="29">
        <v>2445836.61</v>
      </c>
      <c r="J59" s="29">
        <v>2445836.61</v>
      </c>
      <c r="K59" s="29">
        <v>0</v>
      </c>
      <c r="L59" s="29">
        <v>0</v>
      </c>
      <c r="M59" s="235"/>
      <c r="N59" s="196"/>
      <c r="O59" s="58"/>
      <c r="P59" s="58"/>
      <c r="Q59" s="58">
        <v>960</v>
      </c>
      <c r="R59" s="58">
        <v>75</v>
      </c>
      <c r="S59" s="190">
        <f>I59+I60+I61</f>
        <v>7535680.970000001</v>
      </c>
      <c r="T59" s="219" t="s">
        <v>1</v>
      </c>
      <c r="U59" s="223" t="s">
        <v>81</v>
      </c>
      <c r="V59" s="189" t="s">
        <v>111</v>
      </c>
      <c r="W59" s="189"/>
    </row>
    <row r="60" spans="1:23" ht="39.75" customHeight="1">
      <c r="A60" s="175"/>
      <c r="B60" s="233"/>
      <c r="C60" s="182"/>
      <c r="D60" s="182"/>
      <c r="E60" s="108">
        <v>2024</v>
      </c>
      <c r="F60" s="29"/>
      <c r="G60" s="29"/>
      <c r="H60" s="29"/>
      <c r="I60" s="29">
        <v>2544922.18</v>
      </c>
      <c r="J60" s="29">
        <v>2544922.18</v>
      </c>
      <c r="K60" s="29">
        <v>0</v>
      </c>
      <c r="L60" s="29">
        <v>0</v>
      </c>
      <c r="M60" s="235"/>
      <c r="N60" s="196"/>
      <c r="O60" s="58"/>
      <c r="P60" s="58"/>
      <c r="Q60" s="58"/>
      <c r="R60" s="58">
        <v>75</v>
      </c>
      <c r="S60" s="191"/>
      <c r="T60" s="220"/>
      <c r="U60" s="224"/>
      <c r="V60" s="189"/>
      <c r="W60" s="189"/>
    </row>
    <row r="61" spans="1:23" ht="105" customHeight="1">
      <c r="A61" s="175"/>
      <c r="B61" s="233"/>
      <c r="C61" s="182"/>
      <c r="D61" s="182"/>
      <c r="E61" s="108">
        <v>2025</v>
      </c>
      <c r="F61" s="29"/>
      <c r="G61" s="29"/>
      <c r="H61" s="29"/>
      <c r="I61" s="29">
        <v>2544922.18</v>
      </c>
      <c r="J61" s="29">
        <v>2544922.18</v>
      </c>
      <c r="K61" s="29">
        <v>0</v>
      </c>
      <c r="L61" s="29">
        <v>0</v>
      </c>
      <c r="M61" s="235"/>
      <c r="N61" s="196"/>
      <c r="O61" s="58"/>
      <c r="P61" s="58"/>
      <c r="Q61" s="58"/>
      <c r="R61" s="58">
        <v>75</v>
      </c>
      <c r="S61" s="191"/>
      <c r="T61" s="220"/>
      <c r="U61" s="224"/>
      <c r="V61" s="189"/>
      <c r="W61" s="189"/>
    </row>
    <row r="62" spans="1:23" ht="39.75" customHeight="1">
      <c r="A62" s="176"/>
      <c r="B62" s="173"/>
      <c r="C62" s="183"/>
      <c r="D62" s="183"/>
      <c r="E62" s="108">
        <v>2026</v>
      </c>
      <c r="F62" s="29"/>
      <c r="G62" s="29"/>
      <c r="H62" s="29"/>
      <c r="I62" s="29">
        <v>2544922.18</v>
      </c>
      <c r="J62" s="29">
        <v>2544922.18</v>
      </c>
      <c r="K62" s="29">
        <v>0</v>
      </c>
      <c r="L62" s="29">
        <v>0</v>
      </c>
      <c r="M62" s="236"/>
      <c r="N62" s="167"/>
      <c r="O62" s="58"/>
      <c r="P62" s="58"/>
      <c r="Q62" s="58"/>
      <c r="R62" s="58"/>
      <c r="S62" s="149"/>
      <c r="T62" s="148"/>
      <c r="U62" s="126"/>
      <c r="V62" s="154"/>
      <c r="W62" s="154"/>
    </row>
    <row r="63" spans="1:23" ht="39.75" customHeight="1">
      <c r="A63" s="174" t="s">
        <v>31</v>
      </c>
      <c r="B63" s="194" t="s">
        <v>144</v>
      </c>
      <c r="C63" s="166" t="s">
        <v>43</v>
      </c>
      <c r="D63" s="166" t="s">
        <v>65</v>
      </c>
      <c r="E63" s="108">
        <v>2021</v>
      </c>
      <c r="F63" s="29"/>
      <c r="G63" s="29"/>
      <c r="H63" s="29"/>
      <c r="I63" s="29">
        <v>0</v>
      </c>
      <c r="J63" s="29">
        <v>0</v>
      </c>
      <c r="K63" s="29">
        <v>0</v>
      </c>
      <c r="L63" s="29">
        <v>0</v>
      </c>
      <c r="M63" s="249" t="s">
        <v>152</v>
      </c>
      <c r="N63" s="195"/>
      <c r="O63" s="58"/>
      <c r="P63" s="58"/>
      <c r="Q63" s="58"/>
      <c r="R63" s="58">
        <v>100</v>
      </c>
      <c r="S63" s="149"/>
      <c r="T63" s="148"/>
      <c r="U63" s="126"/>
      <c r="V63" s="154"/>
      <c r="W63" s="154"/>
    </row>
    <row r="64" spans="1:23" ht="39.75" customHeight="1">
      <c r="A64" s="175"/>
      <c r="B64" s="171"/>
      <c r="C64" s="182"/>
      <c r="D64" s="182"/>
      <c r="E64" s="108" t="s">
        <v>54</v>
      </c>
      <c r="F64" s="29"/>
      <c r="G64" s="29"/>
      <c r="H64" s="29"/>
      <c r="I64" s="29">
        <v>0</v>
      </c>
      <c r="J64" s="29">
        <v>0</v>
      </c>
      <c r="K64" s="29">
        <v>0</v>
      </c>
      <c r="L64" s="29">
        <v>0</v>
      </c>
      <c r="M64" s="235"/>
      <c r="N64" s="165"/>
      <c r="O64" s="58"/>
      <c r="P64" s="58"/>
      <c r="Q64" s="58"/>
      <c r="R64" s="58">
        <v>100</v>
      </c>
      <c r="S64" s="149"/>
      <c r="T64" s="148"/>
      <c r="U64" s="126"/>
      <c r="V64" s="154"/>
      <c r="W64" s="154"/>
    </row>
    <row r="65" spans="1:23" ht="39.75" customHeight="1">
      <c r="A65" s="175"/>
      <c r="B65" s="171"/>
      <c r="C65" s="182"/>
      <c r="D65" s="182"/>
      <c r="E65" s="108">
        <v>2023</v>
      </c>
      <c r="F65" s="29"/>
      <c r="G65" s="29"/>
      <c r="H65" s="29"/>
      <c r="I65" s="29">
        <v>0</v>
      </c>
      <c r="J65" s="29">
        <v>0</v>
      </c>
      <c r="K65" s="29">
        <v>0</v>
      </c>
      <c r="L65" s="29">
        <v>0</v>
      </c>
      <c r="M65" s="235"/>
      <c r="N65" s="196" t="s">
        <v>26</v>
      </c>
      <c r="O65" s="58"/>
      <c r="P65" s="58"/>
      <c r="Q65" s="58"/>
      <c r="R65" s="58">
        <v>100</v>
      </c>
      <c r="S65" s="149"/>
      <c r="T65" s="148"/>
      <c r="U65" s="126"/>
      <c r="V65" s="154"/>
      <c r="W65" s="154"/>
    </row>
    <row r="66" spans="1:23" ht="39.75" customHeight="1">
      <c r="A66" s="175"/>
      <c r="B66" s="171"/>
      <c r="C66" s="182"/>
      <c r="D66" s="182"/>
      <c r="E66" s="108">
        <v>2024</v>
      </c>
      <c r="F66" s="29"/>
      <c r="G66" s="29"/>
      <c r="H66" s="29"/>
      <c r="I66" s="29">
        <v>3045000</v>
      </c>
      <c r="J66" s="29">
        <v>0</v>
      </c>
      <c r="K66" s="29">
        <v>3045000</v>
      </c>
      <c r="L66" s="29">
        <v>0</v>
      </c>
      <c r="M66" s="235"/>
      <c r="N66" s="165"/>
      <c r="O66" s="58"/>
      <c r="P66" s="58"/>
      <c r="Q66" s="58"/>
      <c r="R66" s="58">
        <v>100</v>
      </c>
      <c r="S66" s="149"/>
      <c r="T66" s="148"/>
      <c r="U66" s="126"/>
      <c r="V66" s="154"/>
      <c r="W66" s="154"/>
    </row>
    <row r="67" spans="1:23" ht="39.75" customHeight="1">
      <c r="A67" s="175"/>
      <c r="B67" s="171"/>
      <c r="C67" s="182"/>
      <c r="D67" s="182"/>
      <c r="E67" s="108">
        <v>2025</v>
      </c>
      <c r="F67" s="29"/>
      <c r="G67" s="29"/>
      <c r="H67" s="29"/>
      <c r="I67" s="29">
        <v>3045000</v>
      </c>
      <c r="J67" s="29">
        <v>0</v>
      </c>
      <c r="K67" s="29">
        <v>3045000</v>
      </c>
      <c r="L67" s="29">
        <v>0</v>
      </c>
      <c r="M67" s="235"/>
      <c r="N67" s="165"/>
      <c r="O67" s="58"/>
      <c r="P67" s="58"/>
      <c r="Q67" s="58"/>
      <c r="R67" s="58">
        <v>100</v>
      </c>
      <c r="S67" s="149"/>
      <c r="T67" s="148"/>
      <c r="U67" s="126"/>
      <c r="V67" s="154"/>
      <c r="W67" s="154"/>
    </row>
    <row r="68" spans="1:23" ht="39.75" customHeight="1">
      <c r="A68" s="176"/>
      <c r="B68" s="187"/>
      <c r="C68" s="183"/>
      <c r="D68" s="183"/>
      <c r="E68" s="108">
        <v>2026</v>
      </c>
      <c r="F68" s="29"/>
      <c r="G68" s="29"/>
      <c r="H68" s="29"/>
      <c r="I68" s="29">
        <v>3045000</v>
      </c>
      <c r="J68" s="29">
        <v>0</v>
      </c>
      <c r="K68" s="29">
        <v>3045000</v>
      </c>
      <c r="L68" s="29">
        <v>0</v>
      </c>
      <c r="M68" s="236"/>
      <c r="N68" s="167"/>
      <c r="O68" s="58"/>
      <c r="P68" s="58"/>
      <c r="Q68" s="58"/>
      <c r="R68" s="58">
        <v>100</v>
      </c>
      <c r="S68" s="149"/>
      <c r="T68" s="148"/>
      <c r="U68" s="126"/>
      <c r="V68" s="154"/>
      <c r="W68" s="154"/>
    </row>
    <row r="69" spans="1:23" ht="39.75" customHeight="1">
      <c r="A69" s="174" t="s">
        <v>38</v>
      </c>
      <c r="B69" s="194" t="s">
        <v>143</v>
      </c>
      <c r="C69" s="193" t="s">
        <v>43</v>
      </c>
      <c r="D69" s="193" t="s">
        <v>65</v>
      </c>
      <c r="E69" s="108">
        <v>2021</v>
      </c>
      <c r="F69" s="29"/>
      <c r="G69" s="29"/>
      <c r="H69" s="29"/>
      <c r="I69" s="29">
        <v>0</v>
      </c>
      <c r="J69" s="29">
        <v>0</v>
      </c>
      <c r="K69" s="29">
        <v>0</v>
      </c>
      <c r="L69" s="29">
        <v>0</v>
      </c>
      <c r="M69" s="249" t="s">
        <v>153</v>
      </c>
      <c r="N69" s="195" t="s">
        <v>26</v>
      </c>
      <c r="O69" s="58"/>
      <c r="P69" s="58"/>
      <c r="Q69" s="58"/>
      <c r="R69" s="58">
        <v>100</v>
      </c>
      <c r="S69" s="149"/>
      <c r="T69" s="148"/>
      <c r="U69" s="126"/>
      <c r="V69" s="154"/>
      <c r="W69" s="154"/>
    </row>
    <row r="70" spans="1:23" ht="39.75" customHeight="1">
      <c r="A70" s="175"/>
      <c r="B70" s="171"/>
      <c r="C70" s="165"/>
      <c r="D70" s="165"/>
      <c r="E70" s="108" t="s">
        <v>54</v>
      </c>
      <c r="F70" s="29"/>
      <c r="G70" s="29"/>
      <c r="H70" s="29"/>
      <c r="I70" s="29">
        <v>0</v>
      </c>
      <c r="J70" s="29">
        <v>0</v>
      </c>
      <c r="K70" s="29">
        <v>0</v>
      </c>
      <c r="L70" s="29">
        <v>0</v>
      </c>
      <c r="M70" s="235"/>
      <c r="N70" s="165"/>
      <c r="O70" s="58"/>
      <c r="P70" s="58"/>
      <c r="Q70" s="58"/>
      <c r="R70" s="58">
        <v>100</v>
      </c>
      <c r="S70" s="149"/>
      <c r="T70" s="148"/>
      <c r="U70" s="126"/>
      <c r="V70" s="154"/>
      <c r="W70" s="154"/>
    </row>
    <row r="71" spans="1:23" ht="39.75" customHeight="1">
      <c r="A71" s="175"/>
      <c r="B71" s="171"/>
      <c r="C71" s="165"/>
      <c r="D71" s="165"/>
      <c r="E71" s="108">
        <v>2023</v>
      </c>
      <c r="F71" s="29"/>
      <c r="G71" s="29"/>
      <c r="H71" s="29"/>
      <c r="I71" s="29">
        <v>1015000</v>
      </c>
      <c r="J71" s="29">
        <v>0</v>
      </c>
      <c r="K71" s="29">
        <v>1015000</v>
      </c>
      <c r="L71" s="29">
        <v>0</v>
      </c>
      <c r="M71" s="235"/>
      <c r="N71" s="165"/>
      <c r="O71" s="58"/>
      <c r="P71" s="58"/>
      <c r="Q71" s="58"/>
      <c r="R71" s="58">
        <v>100</v>
      </c>
      <c r="S71" s="149"/>
      <c r="T71" s="148"/>
      <c r="U71" s="126"/>
      <c r="V71" s="154"/>
      <c r="W71" s="154"/>
    </row>
    <row r="72" spans="1:23" ht="67.5" customHeight="1">
      <c r="A72" s="175"/>
      <c r="B72" s="171"/>
      <c r="C72" s="165"/>
      <c r="D72" s="165"/>
      <c r="E72" s="108">
        <v>2024</v>
      </c>
      <c r="F72" s="29"/>
      <c r="G72" s="29"/>
      <c r="H72" s="29"/>
      <c r="I72" s="29">
        <v>0</v>
      </c>
      <c r="J72" s="29">
        <v>0</v>
      </c>
      <c r="K72" s="29">
        <v>0</v>
      </c>
      <c r="L72" s="29">
        <v>0</v>
      </c>
      <c r="M72" s="235"/>
      <c r="N72" s="165"/>
      <c r="O72" s="58"/>
      <c r="P72" s="58"/>
      <c r="Q72" s="58"/>
      <c r="R72" s="58">
        <v>100</v>
      </c>
      <c r="S72" s="149"/>
      <c r="T72" s="148"/>
      <c r="U72" s="126"/>
      <c r="V72" s="154"/>
      <c r="W72" s="154"/>
    </row>
    <row r="73" spans="1:23" ht="39.75" customHeight="1">
      <c r="A73" s="175"/>
      <c r="B73" s="171"/>
      <c r="C73" s="165"/>
      <c r="D73" s="165"/>
      <c r="E73" s="108">
        <v>2025</v>
      </c>
      <c r="F73" s="29"/>
      <c r="G73" s="29"/>
      <c r="H73" s="29"/>
      <c r="I73" s="29">
        <v>0</v>
      </c>
      <c r="J73" s="29">
        <v>0</v>
      </c>
      <c r="K73" s="29">
        <v>0</v>
      </c>
      <c r="L73" s="29">
        <v>0</v>
      </c>
      <c r="M73" s="235"/>
      <c r="N73" s="150"/>
      <c r="O73" s="58"/>
      <c r="P73" s="58"/>
      <c r="Q73" s="58"/>
      <c r="R73" s="58">
        <v>100</v>
      </c>
      <c r="S73" s="149"/>
      <c r="T73" s="148"/>
      <c r="U73" s="126"/>
      <c r="V73" s="154"/>
      <c r="W73" s="154"/>
    </row>
    <row r="74" spans="1:23" ht="39.75" customHeight="1">
      <c r="A74" s="176"/>
      <c r="B74" s="187"/>
      <c r="C74" s="167"/>
      <c r="D74" s="167"/>
      <c r="E74" s="108">
        <v>2026</v>
      </c>
      <c r="F74" s="29"/>
      <c r="G74" s="29"/>
      <c r="H74" s="29"/>
      <c r="I74" s="29">
        <v>0</v>
      </c>
      <c r="J74" s="29">
        <v>0</v>
      </c>
      <c r="K74" s="29">
        <v>0</v>
      </c>
      <c r="L74" s="29">
        <v>0</v>
      </c>
      <c r="M74" s="236"/>
      <c r="N74" s="150"/>
      <c r="O74" s="58"/>
      <c r="P74" s="58"/>
      <c r="Q74" s="58"/>
      <c r="R74" s="58">
        <v>100</v>
      </c>
      <c r="S74" s="149"/>
      <c r="T74" s="148"/>
      <c r="U74" s="126"/>
      <c r="V74" s="154"/>
      <c r="W74" s="154"/>
    </row>
    <row r="75" spans="1:23" ht="91.5" customHeight="1">
      <c r="A75" s="174" t="s">
        <v>41</v>
      </c>
      <c r="B75" s="192" t="s">
        <v>127</v>
      </c>
      <c r="C75" s="166" t="s">
        <v>43</v>
      </c>
      <c r="D75" s="166" t="s">
        <v>65</v>
      </c>
      <c r="E75" s="108">
        <v>2021</v>
      </c>
      <c r="F75" s="29"/>
      <c r="G75" s="29"/>
      <c r="H75" s="29"/>
      <c r="I75" s="29">
        <v>2236000</v>
      </c>
      <c r="J75" s="29">
        <v>0</v>
      </c>
      <c r="K75" s="29">
        <v>2236000</v>
      </c>
      <c r="L75" s="29">
        <v>0</v>
      </c>
      <c r="M75" s="188" t="s">
        <v>116</v>
      </c>
      <c r="N75" s="166" t="s">
        <v>26</v>
      </c>
      <c r="O75" s="58"/>
      <c r="P75" s="58"/>
      <c r="Q75" s="58"/>
      <c r="R75" s="58">
        <v>100</v>
      </c>
      <c r="S75" s="128"/>
      <c r="T75" s="127"/>
      <c r="U75" s="126"/>
      <c r="V75" s="130"/>
      <c r="W75" s="130"/>
    </row>
    <row r="76" spans="1:23" ht="27.75" customHeight="1">
      <c r="A76" s="175"/>
      <c r="B76" s="172"/>
      <c r="C76" s="179"/>
      <c r="D76" s="182"/>
      <c r="E76" s="108" t="s">
        <v>54</v>
      </c>
      <c r="F76" s="29"/>
      <c r="G76" s="29"/>
      <c r="H76" s="29"/>
      <c r="I76" s="29">
        <v>2287400</v>
      </c>
      <c r="J76" s="29">
        <v>0</v>
      </c>
      <c r="K76" s="29">
        <v>2287400</v>
      </c>
      <c r="L76" s="29">
        <v>0</v>
      </c>
      <c r="M76" s="237"/>
      <c r="N76" s="165"/>
      <c r="O76" s="58"/>
      <c r="P76" s="58"/>
      <c r="Q76" s="58"/>
      <c r="R76" s="58">
        <v>100</v>
      </c>
      <c r="S76" s="123"/>
      <c r="T76" s="124"/>
      <c r="U76" s="126"/>
      <c r="V76" s="120"/>
      <c r="W76" s="120"/>
    </row>
    <row r="77" spans="1:20" ht="55.5" customHeight="1">
      <c r="A77" s="175"/>
      <c r="B77" s="172"/>
      <c r="C77" s="179"/>
      <c r="D77" s="182"/>
      <c r="E77" s="108">
        <v>2023</v>
      </c>
      <c r="F77" s="29"/>
      <c r="G77" s="29"/>
      <c r="H77" s="29"/>
      <c r="I77" s="29">
        <f aca="true" t="shared" si="3" ref="I77:I85">J77+K77+L77</f>
        <v>2395200</v>
      </c>
      <c r="J77" s="29">
        <v>0</v>
      </c>
      <c r="K77" s="29">
        <v>2395200</v>
      </c>
      <c r="L77" s="29">
        <v>0</v>
      </c>
      <c r="M77" s="237"/>
      <c r="N77" s="165"/>
      <c r="O77" s="58"/>
      <c r="P77" s="58"/>
      <c r="Q77" s="58"/>
      <c r="R77" s="58">
        <v>100</v>
      </c>
      <c r="S77" s="190">
        <f>I77+I78+I79</f>
        <v>7233800</v>
      </c>
      <c r="T77" s="219" t="s">
        <v>2</v>
      </c>
    </row>
    <row r="78" spans="1:23" ht="43.5" customHeight="1">
      <c r="A78" s="175"/>
      <c r="B78" s="172"/>
      <c r="C78" s="179"/>
      <c r="D78" s="182"/>
      <c r="E78" s="108">
        <v>2024</v>
      </c>
      <c r="F78" s="29"/>
      <c r="G78" s="29"/>
      <c r="H78" s="29"/>
      <c r="I78" s="29">
        <f t="shared" si="3"/>
        <v>2419300</v>
      </c>
      <c r="J78" s="29">
        <v>0</v>
      </c>
      <c r="K78" s="29">
        <v>2419300</v>
      </c>
      <c r="L78" s="29">
        <v>0</v>
      </c>
      <c r="M78" s="237"/>
      <c r="N78" s="165"/>
      <c r="O78" s="58"/>
      <c r="P78" s="58"/>
      <c r="Q78" s="58"/>
      <c r="R78" s="58">
        <v>100</v>
      </c>
      <c r="S78" s="191"/>
      <c r="T78" s="220"/>
      <c r="V78" s="189" t="s">
        <v>111</v>
      </c>
      <c r="W78" s="189"/>
    </row>
    <row r="79" spans="1:23" ht="78.75" customHeight="1">
      <c r="A79" s="175"/>
      <c r="B79" s="172"/>
      <c r="C79" s="179"/>
      <c r="D79" s="182"/>
      <c r="E79" s="108">
        <v>2025</v>
      </c>
      <c r="F79" s="29"/>
      <c r="G79" s="29"/>
      <c r="H79" s="29"/>
      <c r="I79" s="29">
        <f t="shared" si="3"/>
        <v>2419300</v>
      </c>
      <c r="J79" s="29">
        <v>0</v>
      </c>
      <c r="K79" s="29">
        <v>2419300</v>
      </c>
      <c r="L79" s="29">
        <v>0</v>
      </c>
      <c r="M79" s="237"/>
      <c r="N79" s="165"/>
      <c r="O79" s="58"/>
      <c r="P79" s="58"/>
      <c r="Q79" s="58"/>
      <c r="R79" s="58">
        <v>100</v>
      </c>
      <c r="S79" s="191"/>
      <c r="T79" s="220"/>
      <c r="V79" s="189"/>
      <c r="W79" s="189"/>
    </row>
    <row r="80" spans="1:23" ht="59.25" customHeight="1">
      <c r="A80" s="176"/>
      <c r="B80" s="173"/>
      <c r="C80" s="167"/>
      <c r="D80" s="183"/>
      <c r="E80" s="108">
        <v>2026</v>
      </c>
      <c r="F80" s="29"/>
      <c r="G80" s="29"/>
      <c r="H80" s="29"/>
      <c r="I80" s="29">
        <v>2419300</v>
      </c>
      <c r="J80" s="29">
        <v>0</v>
      </c>
      <c r="K80" s="29">
        <v>2419300</v>
      </c>
      <c r="L80" s="29">
        <v>0</v>
      </c>
      <c r="M80" s="167"/>
      <c r="N80" s="167"/>
      <c r="O80" s="58"/>
      <c r="P80" s="58"/>
      <c r="Q80" s="58"/>
      <c r="R80" s="58">
        <v>100</v>
      </c>
      <c r="S80" s="149"/>
      <c r="T80" s="148"/>
      <c r="V80" s="189"/>
      <c r="W80" s="189"/>
    </row>
    <row r="81" spans="1:23" ht="45.75" customHeight="1">
      <c r="A81" s="174" t="s">
        <v>42</v>
      </c>
      <c r="B81" s="192" t="s">
        <v>72</v>
      </c>
      <c r="C81" s="166" t="s">
        <v>37</v>
      </c>
      <c r="D81" s="166" t="s">
        <v>65</v>
      </c>
      <c r="E81" s="108">
        <v>2021</v>
      </c>
      <c r="F81" s="29"/>
      <c r="G81" s="29"/>
      <c r="H81" s="29"/>
      <c r="I81" s="29">
        <v>1008000</v>
      </c>
      <c r="J81" s="29">
        <v>1008000</v>
      </c>
      <c r="K81" s="29">
        <v>0</v>
      </c>
      <c r="L81" s="29">
        <v>0</v>
      </c>
      <c r="M81" s="234" t="s">
        <v>47</v>
      </c>
      <c r="N81" s="188" t="s">
        <v>28</v>
      </c>
      <c r="O81" s="58"/>
      <c r="P81" s="58"/>
      <c r="Q81" s="58"/>
      <c r="R81" s="58">
        <v>560</v>
      </c>
      <c r="S81" s="128"/>
      <c r="T81" s="127"/>
      <c r="V81" s="189"/>
      <c r="W81" s="189"/>
    </row>
    <row r="82" spans="1:23" ht="39.75" customHeight="1">
      <c r="A82" s="175"/>
      <c r="B82" s="233"/>
      <c r="C82" s="182"/>
      <c r="D82" s="182"/>
      <c r="E82" s="108" t="s">
        <v>54</v>
      </c>
      <c r="F82" s="29"/>
      <c r="G82" s="29"/>
      <c r="H82" s="29">
        <v>917650</v>
      </c>
      <c r="I82" s="29">
        <v>1055800</v>
      </c>
      <c r="J82" s="29">
        <v>1055800</v>
      </c>
      <c r="K82" s="29">
        <v>0</v>
      </c>
      <c r="L82" s="29">
        <v>0</v>
      </c>
      <c r="M82" s="235"/>
      <c r="N82" s="165"/>
      <c r="O82" s="58"/>
      <c r="P82" s="58"/>
      <c r="Q82" s="58"/>
      <c r="R82" s="58">
        <v>560</v>
      </c>
      <c r="S82" s="123"/>
      <c r="T82" s="124"/>
      <c r="V82" s="189"/>
      <c r="W82" s="189"/>
    </row>
    <row r="83" spans="1:23" ht="27.75" customHeight="1">
      <c r="A83" s="175"/>
      <c r="B83" s="233"/>
      <c r="C83" s="182"/>
      <c r="D83" s="182"/>
      <c r="E83" s="108">
        <v>2023</v>
      </c>
      <c r="F83" s="29"/>
      <c r="G83" s="29"/>
      <c r="H83" s="29">
        <v>917650</v>
      </c>
      <c r="I83" s="29">
        <f t="shared" si="3"/>
        <v>1682321.9</v>
      </c>
      <c r="J83" s="29">
        <v>1682321.9</v>
      </c>
      <c r="K83" s="29">
        <v>0</v>
      </c>
      <c r="L83" s="29">
        <v>0</v>
      </c>
      <c r="M83" s="235"/>
      <c r="N83" s="165"/>
      <c r="O83" s="113"/>
      <c r="P83" s="113"/>
      <c r="Q83" s="115">
        <v>560</v>
      </c>
      <c r="R83" s="115">
        <v>560</v>
      </c>
      <c r="S83" s="190">
        <f>I83+I84+I85</f>
        <v>3810321.9</v>
      </c>
      <c r="T83" s="219" t="s">
        <v>1</v>
      </c>
      <c r="V83" s="189"/>
      <c r="W83" s="189"/>
    </row>
    <row r="84" spans="1:20" ht="27.75" customHeight="1">
      <c r="A84" s="175"/>
      <c r="B84" s="233"/>
      <c r="C84" s="182"/>
      <c r="D84" s="182"/>
      <c r="E84" s="108">
        <v>2024</v>
      </c>
      <c r="F84" s="29"/>
      <c r="G84" s="29"/>
      <c r="H84" s="29"/>
      <c r="I84" s="29">
        <f t="shared" si="3"/>
        <v>1064000</v>
      </c>
      <c r="J84" s="29">
        <v>1064000</v>
      </c>
      <c r="K84" s="29">
        <v>0</v>
      </c>
      <c r="L84" s="29">
        <v>0</v>
      </c>
      <c r="M84" s="235"/>
      <c r="N84" s="165"/>
      <c r="O84" s="113"/>
      <c r="P84" s="113"/>
      <c r="Q84" s="115"/>
      <c r="R84" s="115">
        <v>560</v>
      </c>
      <c r="S84" s="191"/>
      <c r="T84" s="220"/>
    </row>
    <row r="85" spans="1:20" ht="27.75" customHeight="1">
      <c r="A85" s="175"/>
      <c r="B85" s="233"/>
      <c r="C85" s="182"/>
      <c r="D85" s="182"/>
      <c r="E85" s="108">
        <v>2025</v>
      </c>
      <c r="F85" s="29"/>
      <c r="G85" s="29"/>
      <c r="H85" s="29"/>
      <c r="I85" s="29">
        <f t="shared" si="3"/>
        <v>1064000</v>
      </c>
      <c r="J85" s="29">
        <v>1064000</v>
      </c>
      <c r="K85" s="29">
        <v>0</v>
      </c>
      <c r="L85" s="29">
        <v>0</v>
      </c>
      <c r="M85" s="235"/>
      <c r="N85" s="165"/>
      <c r="O85" s="113"/>
      <c r="P85" s="113"/>
      <c r="Q85" s="115"/>
      <c r="R85" s="115">
        <v>560</v>
      </c>
      <c r="S85" s="191"/>
      <c r="T85" s="220"/>
    </row>
    <row r="86" spans="1:20" ht="27.75" customHeight="1">
      <c r="A86" s="176"/>
      <c r="B86" s="173"/>
      <c r="C86" s="183"/>
      <c r="D86" s="183"/>
      <c r="E86" s="108">
        <v>2026</v>
      </c>
      <c r="F86" s="29"/>
      <c r="G86" s="29"/>
      <c r="H86" s="29"/>
      <c r="I86" s="29">
        <v>1064000</v>
      </c>
      <c r="J86" s="29">
        <v>1064000</v>
      </c>
      <c r="K86" s="29">
        <v>0</v>
      </c>
      <c r="L86" s="29">
        <v>0</v>
      </c>
      <c r="M86" s="236"/>
      <c r="N86" s="167"/>
      <c r="O86" s="153"/>
      <c r="P86" s="153"/>
      <c r="Q86" s="115"/>
      <c r="R86" s="115">
        <v>560</v>
      </c>
      <c r="S86" s="149"/>
      <c r="T86" s="148"/>
    </row>
    <row r="87" spans="1:20" ht="27.75" customHeight="1">
      <c r="A87" s="174" t="s">
        <v>44</v>
      </c>
      <c r="B87" s="192" t="s">
        <v>73</v>
      </c>
      <c r="C87" s="166" t="s">
        <v>37</v>
      </c>
      <c r="D87" s="166" t="s">
        <v>66</v>
      </c>
      <c r="E87" s="108">
        <v>2021</v>
      </c>
      <c r="F87" s="29"/>
      <c r="G87" s="29"/>
      <c r="H87" s="29"/>
      <c r="I87" s="29">
        <v>129500</v>
      </c>
      <c r="J87" s="29">
        <v>129500</v>
      </c>
      <c r="K87" s="29">
        <v>0</v>
      </c>
      <c r="L87" s="29">
        <v>0</v>
      </c>
      <c r="M87" s="234" t="s">
        <v>48</v>
      </c>
      <c r="N87" s="188" t="s">
        <v>28</v>
      </c>
      <c r="O87" s="131"/>
      <c r="P87" s="131"/>
      <c r="Q87" s="115"/>
      <c r="R87" s="115">
        <v>65</v>
      </c>
      <c r="S87" s="128"/>
      <c r="T87" s="127"/>
    </row>
    <row r="88" spans="1:20" ht="27.75" customHeight="1">
      <c r="A88" s="175"/>
      <c r="B88" s="233"/>
      <c r="C88" s="182"/>
      <c r="D88" s="182"/>
      <c r="E88" s="108" t="s">
        <v>54</v>
      </c>
      <c r="F88" s="29"/>
      <c r="G88" s="29"/>
      <c r="H88" s="29">
        <v>129500</v>
      </c>
      <c r="I88" s="29">
        <v>129500</v>
      </c>
      <c r="J88" s="29">
        <v>129500</v>
      </c>
      <c r="K88" s="29">
        <v>0</v>
      </c>
      <c r="L88" s="29">
        <v>0</v>
      </c>
      <c r="M88" s="235"/>
      <c r="N88" s="165"/>
      <c r="O88" s="121"/>
      <c r="P88" s="121"/>
      <c r="Q88" s="115"/>
      <c r="R88" s="115">
        <v>65</v>
      </c>
      <c r="S88" s="123"/>
      <c r="T88" s="124"/>
    </row>
    <row r="89" spans="1:20" ht="28.5" customHeight="1">
      <c r="A89" s="175"/>
      <c r="B89" s="233"/>
      <c r="C89" s="182"/>
      <c r="D89" s="182"/>
      <c r="E89" s="108">
        <v>2023</v>
      </c>
      <c r="F89" s="29"/>
      <c r="G89" s="29"/>
      <c r="H89" s="29">
        <v>129500</v>
      </c>
      <c r="I89" s="29">
        <v>129500</v>
      </c>
      <c r="J89" s="29">
        <v>129500</v>
      </c>
      <c r="K89" s="29">
        <v>0</v>
      </c>
      <c r="L89" s="29">
        <v>0</v>
      </c>
      <c r="M89" s="235"/>
      <c r="N89" s="165"/>
      <c r="O89" s="113"/>
      <c r="P89" s="113"/>
      <c r="Q89" s="115">
        <v>65</v>
      </c>
      <c r="R89" s="115">
        <v>65</v>
      </c>
      <c r="S89" s="221">
        <f>I89+I90+I91</f>
        <v>388500</v>
      </c>
      <c r="T89" s="219" t="s">
        <v>1</v>
      </c>
    </row>
    <row r="90" spans="1:20" ht="28.5" customHeight="1">
      <c r="A90" s="175"/>
      <c r="B90" s="233"/>
      <c r="C90" s="182"/>
      <c r="D90" s="182"/>
      <c r="E90" s="108">
        <v>2024</v>
      </c>
      <c r="F90" s="29"/>
      <c r="G90" s="29"/>
      <c r="H90" s="29"/>
      <c r="I90" s="29">
        <v>129500</v>
      </c>
      <c r="J90" s="29">
        <v>129500</v>
      </c>
      <c r="K90" s="29">
        <v>0</v>
      </c>
      <c r="L90" s="29">
        <v>0</v>
      </c>
      <c r="M90" s="235"/>
      <c r="N90" s="165"/>
      <c r="O90" s="113"/>
      <c r="P90" s="113"/>
      <c r="Q90" s="115"/>
      <c r="R90" s="115">
        <v>65</v>
      </c>
      <c r="S90" s="222"/>
      <c r="T90" s="220"/>
    </row>
    <row r="91" spans="1:20" ht="28.5" customHeight="1">
      <c r="A91" s="175"/>
      <c r="B91" s="233"/>
      <c r="C91" s="182"/>
      <c r="D91" s="182"/>
      <c r="E91" s="108">
        <v>2025</v>
      </c>
      <c r="F91" s="29"/>
      <c r="G91" s="29"/>
      <c r="H91" s="29"/>
      <c r="I91" s="29">
        <v>129500</v>
      </c>
      <c r="J91" s="29">
        <v>129500</v>
      </c>
      <c r="K91" s="29">
        <v>0</v>
      </c>
      <c r="L91" s="29">
        <v>0</v>
      </c>
      <c r="M91" s="235"/>
      <c r="N91" s="165"/>
      <c r="O91" s="113"/>
      <c r="P91" s="113"/>
      <c r="Q91" s="115"/>
      <c r="R91" s="115">
        <v>65</v>
      </c>
      <c r="S91" s="222"/>
      <c r="T91" s="220"/>
    </row>
    <row r="92" spans="1:20" ht="28.5" customHeight="1">
      <c r="A92" s="176"/>
      <c r="B92" s="173"/>
      <c r="C92" s="183"/>
      <c r="D92" s="183"/>
      <c r="E92" s="108">
        <v>2026</v>
      </c>
      <c r="F92" s="29"/>
      <c r="G92" s="29"/>
      <c r="H92" s="29"/>
      <c r="I92" s="29">
        <v>129500</v>
      </c>
      <c r="J92" s="29">
        <v>129500</v>
      </c>
      <c r="K92" s="29">
        <v>0</v>
      </c>
      <c r="L92" s="29">
        <v>0</v>
      </c>
      <c r="M92" s="236"/>
      <c r="N92" s="167"/>
      <c r="O92" s="153"/>
      <c r="P92" s="153"/>
      <c r="Q92" s="115"/>
      <c r="R92" s="115">
        <v>65</v>
      </c>
      <c r="S92" s="147"/>
      <c r="T92" s="148"/>
    </row>
    <row r="93" spans="1:20" ht="28.5" customHeight="1">
      <c r="A93" s="174" t="s">
        <v>97</v>
      </c>
      <c r="B93" s="192" t="s">
        <v>39</v>
      </c>
      <c r="C93" s="166" t="s">
        <v>37</v>
      </c>
      <c r="D93" s="166" t="s">
        <v>65</v>
      </c>
      <c r="E93" s="108">
        <v>2021</v>
      </c>
      <c r="F93" s="29"/>
      <c r="G93" s="29"/>
      <c r="H93" s="29">
        <v>345000</v>
      </c>
      <c r="I93" s="29">
        <v>805000</v>
      </c>
      <c r="J93" s="29">
        <v>805000</v>
      </c>
      <c r="K93" s="29">
        <v>0</v>
      </c>
      <c r="L93" s="29">
        <v>0</v>
      </c>
      <c r="M93" s="188" t="s">
        <v>78</v>
      </c>
      <c r="N93" s="188" t="s">
        <v>28</v>
      </c>
      <c r="O93" s="131"/>
      <c r="P93" s="131"/>
      <c r="Q93" s="115"/>
      <c r="R93" s="115">
        <v>7</v>
      </c>
      <c r="S93" s="129"/>
      <c r="T93" s="127"/>
    </row>
    <row r="94" spans="1:20" ht="28.5" customHeight="1">
      <c r="A94" s="175"/>
      <c r="B94" s="233"/>
      <c r="C94" s="182"/>
      <c r="D94" s="182"/>
      <c r="E94" s="108" t="s">
        <v>54</v>
      </c>
      <c r="F94" s="29"/>
      <c r="G94" s="29"/>
      <c r="H94" s="29">
        <v>345000</v>
      </c>
      <c r="I94" s="29">
        <v>1035000</v>
      </c>
      <c r="J94" s="29">
        <v>1035000</v>
      </c>
      <c r="K94" s="29">
        <v>0</v>
      </c>
      <c r="L94" s="29">
        <v>0</v>
      </c>
      <c r="M94" s="165"/>
      <c r="N94" s="165"/>
      <c r="O94" s="121"/>
      <c r="P94" s="121"/>
      <c r="Q94" s="115"/>
      <c r="R94" s="115">
        <v>9</v>
      </c>
      <c r="S94" s="125"/>
      <c r="T94" s="124"/>
    </row>
    <row r="95" spans="1:20" ht="28.5" customHeight="1">
      <c r="A95" s="175"/>
      <c r="B95" s="233"/>
      <c r="C95" s="182"/>
      <c r="D95" s="182"/>
      <c r="E95" s="108">
        <v>2023</v>
      </c>
      <c r="F95" s="29"/>
      <c r="G95" s="29"/>
      <c r="H95" s="29">
        <v>345000</v>
      </c>
      <c r="I95" s="29">
        <v>1035000</v>
      </c>
      <c r="J95" s="29">
        <v>1035000</v>
      </c>
      <c r="K95" s="29">
        <v>0</v>
      </c>
      <c r="L95" s="29">
        <v>0</v>
      </c>
      <c r="M95" s="165"/>
      <c r="N95" s="165"/>
      <c r="O95" s="116"/>
      <c r="P95" s="116"/>
      <c r="Q95" s="210">
        <v>3</v>
      </c>
      <c r="R95" s="111">
        <v>9</v>
      </c>
      <c r="S95" s="221">
        <f>I95+I96+I97</f>
        <v>3105000</v>
      </c>
      <c r="T95" s="219" t="s">
        <v>1</v>
      </c>
    </row>
    <row r="96" spans="1:20" ht="28.5" customHeight="1">
      <c r="A96" s="175"/>
      <c r="B96" s="233"/>
      <c r="C96" s="182"/>
      <c r="D96" s="182"/>
      <c r="E96" s="108">
        <v>2024</v>
      </c>
      <c r="F96" s="29"/>
      <c r="G96" s="29"/>
      <c r="H96" s="29"/>
      <c r="I96" s="29">
        <v>1035000</v>
      </c>
      <c r="J96" s="29">
        <v>1035000</v>
      </c>
      <c r="K96" s="29">
        <v>0</v>
      </c>
      <c r="L96" s="29">
        <v>0</v>
      </c>
      <c r="M96" s="165"/>
      <c r="N96" s="165"/>
      <c r="O96" s="116"/>
      <c r="P96" s="116"/>
      <c r="Q96" s="210"/>
      <c r="R96" s="111">
        <v>9</v>
      </c>
      <c r="S96" s="222"/>
      <c r="T96" s="220"/>
    </row>
    <row r="97" spans="1:20" ht="28.5" customHeight="1">
      <c r="A97" s="175"/>
      <c r="B97" s="233"/>
      <c r="C97" s="182"/>
      <c r="D97" s="182"/>
      <c r="E97" s="108">
        <v>2025</v>
      </c>
      <c r="F97" s="29"/>
      <c r="G97" s="29"/>
      <c r="H97" s="29"/>
      <c r="I97" s="29">
        <v>1035000</v>
      </c>
      <c r="J97" s="29">
        <v>1035000</v>
      </c>
      <c r="K97" s="29">
        <v>0</v>
      </c>
      <c r="L97" s="29">
        <v>0</v>
      </c>
      <c r="M97" s="165"/>
      <c r="N97" s="165"/>
      <c r="O97" s="116"/>
      <c r="P97" s="116"/>
      <c r="Q97" s="210"/>
      <c r="R97" s="111">
        <v>9</v>
      </c>
      <c r="S97" s="222"/>
      <c r="T97" s="220"/>
    </row>
    <row r="98" spans="1:20" ht="28.5" customHeight="1">
      <c r="A98" s="176"/>
      <c r="B98" s="173"/>
      <c r="C98" s="183"/>
      <c r="D98" s="183"/>
      <c r="E98" s="108">
        <v>2026</v>
      </c>
      <c r="F98" s="29"/>
      <c r="G98" s="29"/>
      <c r="H98" s="29"/>
      <c r="I98" s="29">
        <v>1035000</v>
      </c>
      <c r="J98" s="29">
        <v>1035000</v>
      </c>
      <c r="K98" s="29">
        <v>0</v>
      </c>
      <c r="L98" s="29">
        <v>0</v>
      </c>
      <c r="M98" s="167"/>
      <c r="N98" s="167"/>
      <c r="O98" s="116"/>
      <c r="P98" s="116"/>
      <c r="Q98" s="111"/>
      <c r="R98" s="111">
        <v>9</v>
      </c>
      <c r="S98" s="147"/>
      <c r="T98" s="148"/>
    </row>
    <row r="99" spans="1:20" ht="28.5" customHeight="1">
      <c r="A99" s="174" t="s">
        <v>146</v>
      </c>
      <c r="B99" s="192" t="s">
        <v>40</v>
      </c>
      <c r="C99" s="203" t="s">
        <v>43</v>
      </c>
      <c r="D99" s="203" t="s">
        <v>65</v>
      </c>
      <c r="E99" s="108">
        <v>2021</v>
      </c>
      <c r="F99" s="29"/>
      <c r="G99" s="29"/>
      <c r="H99" s="29"/>
      <c r="I99" s="29">
        <v>1643773.8</v>
      </c>
      <c r="J99" s="29">
        <v>1643773.8</v>
      </c>
      <c r="K99" s="29">
        <v>0</v>
      </c>
      <c r="L99" s="29">
        <v>0</v>
      </c>
      <c r="M99" s="166" t="s">
        <v>114</v>
      </c>
      <c r="N99" s="166" t="s">
        <v>26</v>
      </c>
      <c r="O99" s="116"/>
      <c r="P99" s="116"/>
      <c r="Q99" s="111"/>
      <c r="R99" s="111">
        <v>100</v>
      </c>
      <c r="S99" s="129"/>
      <c r="T99" s="127"/>
    </row>
    <row r="100" spans="1:20" ht="28.5" customHeight="1">
      <c r="A100" s="175"/>
      <c r="B100" s="233"/>
      <c r="C100" s="182"/>
      <c r="D100" s="182"/>
      <c r="E100" s="108" t="s">
        <v>54</v>
      </c>
      <c r="F100" s="29"/>
      <c r="G100" s="29"/>
      <c r="H100" s="29">
        <v>1337781</v>
      </c>
      <c r="I100" s="29">
        <v>1763451.28</v>
      </c>
      <c r="J100" s="29">
        <v>1763451.28</v>
      </c>
      <c r="K100" s="29">
        <v>0</v>
      </c>
      <c r="L100" s="29">
        <v>0</v>
      </c>
      <c r="M100" s="165"/>
      <c r="N100" s="165"/>
      <c r="O100" s="116"/>
      <c r="P100" s="116"/>
      <c r="Q100" s="111"/>
      <c r="R100" s="111">
        <v>100</v>
      </c>
      <c r="S100" s="125"/>
      <c r="T100" s="124"/>
    </row>
    <row r="101" spans="1:20" ht="60" customHeight="1">
      <c r="A101" s="175"/>
      <c r="B101" s="233"/>
      <c r="C101" s="182"/>
      <c r="D101" s="182"/>
      <c r="E101" s="108">
        <v>2023</v>
      </c>
      <c r="F101" s="29"/>
      <c r="G101" s="29"/>
      <c r="H101" s="29">
        <v>1337781</v>
      </c>
      <c r="I101" s="29">
        <v>1350257.08</v>
      </c>
      <c r="J101" s="29">
        <v>1350257.08</v>
      </c>
      <c r="K101" s="29">
        <v>0</v>
      </c>
      <c r="L101" s="29">
        <v>0</v>
      </c>
      <c r="M101" s="165"/>
      <c r="N101" s="165"/>
      <c r="O101" s="117"/>
      <c r="P101" s="117"/>
      <c r="Q101" s="29" t="s">
        <v>55</v>
      </c>
      <c r="R101" s="111">
        <v>100</v>
      </c>
      <c r="S101" s="221">
        <f>I101+I102+I103</f>
        <v>1350257.08</v>
      </c>
      <c r="T101" s="219" t="s">
        <v>1</v>
      </c>
    </row>
    <row r="102" spans="1:21" ht="54.75" customHeight="1">
      <c r="A102" s="175"/>
      <c r="B102" s="233"/>
      <c r="C102" s="182"/>
      <c r="D102" s="182"/>
      <c r="E102" s="108">
        <v>2024</v>
      </c>
      <c r="F102" s="29"/>
      <c r="G102" s="29"/>
      <c r="H102" s="29"/>
      <c r="I102" s="29">
        <v>0</v>
      </c>
      <c r="J102" s="29">
        <v>0</v>
      </c>
      <c r="K102" s="29">
        <v>0</v>
      </c>
      <c r="L102" s="29">
        <v>0</v>
      </c>
      <c r="M102" s="165"/>
      <c r="N102" s="165"/>
      <c r="O102" s="117"/>
      <c r="P102" s="117"/>
      <c r="Q102" s="29"/>
      <c r="R102" s="111">
        <v>100</v>
      </c>
      <c r="S102" s="222"/>
      <c r="T102" s="220"/>
      <c r="U102" t="s">
        <v>108</v>
      </c>
    </row>
    <row r="103" spans="1:20" ht="60" customHeight="1">
      <c r="A103" s="175"/>
      <c r="B103" s="233"/>
      <c r="C103" s="182"/>
      <c r="D103" s="182"/>
      <c r="E103" s="108">
        <v>2025</v>
      </c>
      <c r="F103" s="29"/>
      <c r="G103" s="29"/>
      <c r="H103" s="29"/>
      <c r="I103" s="29">
        <v>0</v>
      </c>
      <c r="J103" s="29">
        <v>0</v>
      </c>
      <c r="K103" s="29">
        <v>0</v>
      </c>
      <c r="L103" s="29">
        <v>0</v>
      </c>
      <c r="M103" s="165"/>
      <c r="N103" s="167"/>
      <c r="O103" s="117"/>
      <c r="P103" s="117"/>
      <c r="Q103" s="29"/>
      <c r="R103" s="111">
        <v>100</v>
      </c>
      <c r="S103" s="222"/>
      <c r="T103" s="220"/>
    </row>
    <row r="104" spans="1:20" ht="54.75" customHeight="1">
      <c r="A104" s="176"/>
      <c r="B104" s="173"/>
      <c r="C104" s="183"/>
      <c r="D104" s="183"/>
      <c r="E104" s="108">
        <v>2026</v>
      </c>
      <c r="F104" s="29"/>
      <c r="G104" s="29"/>
      <c r="H104" s="29"/>
      <c r="I104" s="29">
        <v>0</v>
      </c>
      <c r="J104" s="29">
        <v>0</v>
      </c>
      <c r="K104" s="29">
        <v>0</v>
      </c>
      <c r="L104" s="29">
        <v>0</v>
      </c>
      <c r="M104" s="165"/>
      <c r="N104" s="144"/>
      <c r="O104" s="117"/>
      <c r="P104" s="117"/>
      <c r="Q104" s="29"/>
      <c r="R104" s="111"/>
      <c r="S104" s="147"/>
      <c r="T104" s="148"/>
    </row>
    <row r="105" spans="1:20" ht="60" customHeight="1">
      <c r="A105" s="174" t="s">
        <v>147</v>
      </c>
      <c r="B105" s="192" t="s">
        <v>27</v>
      </c>
      <c r="C105" s="203" t="s">
        <v>43</v>
      </c>
      <c r="D105" s="203" t="s">
        <v>65</v>
      </c>
      <c r="E105" s="108">
        <v>2021</v>
      </c>
      <c r="F105" s="29"/>
      <c r="G105" s="29"/>
      <c r="H105" s="29"/>
      <c r="I105" s="29">
        <f>K105+J105</f>
        <v>1075344.56</v>
      </c>
      <c r="J105" s="29">
        <v>373144.56</v>
      </c>
      <c r="K105" s="29">
        <v>702200</v>
      </c>
      <c r="L105" s="29">
        <v>0</v>
      </c>
      <c r="M105" s="255" t="s">
        <v>139</v>
      </c>
      <c r="N105" s="240" t="s">
        <v>26</v>
      </c>
      <c r="O105" s="117"/>
      <c r="P105" s="117"/>
      <c r="Q105" s="29"/>
      <c r="R105" s="111">
        <v>100</v>
      </c>
      <c r="S105" s="129"/>
      <c r="T105" s="127"/>
    </row>
    <row r="106" spans="1:20" ht="60" customHeight="1">
      <c r="A106" s="175"/>
      <c r="B106" s="233"/>
      <c r="C106" s="179"/>
      <c r="D106" s="179"/>
      <c r="E106" s="108" t="s">
        <v>54</v>
      </c>
      <c r="F106" s="29"/>
      <c r="G106" s="29"/>
      <c r="H106" s="29">
        <v>1343253.23</v>
      </c>
      <c r="I106" s="29">
        <f>J106+K106</f>
        <v>1443384.62</v>
      </c>
      <c r="J106" s="29">
        <v>505184.62</v>
      </c>
      <c r="K106" s="29">
        <v>938200</v>
      </c>
      <c r="L106" s="29">
        <v>0</v>
      </c>
      <c r="M106" s="235"/>
      <c r="N106" s="165"/>
      <c r="O106" s="117"/>
      <c r="P106" s="117"/>
      <c r="Q106" s="29"/>
      <c r="R106" s="111">
        <v>100</v>
      </c>
      <c r="S106" s="125"/>
      <c r="T106" s="124"/>
    </row>
    <row r="107" spans="1:20" ht="18" customHeight="1">
      <c r="A107" s="175"/>
      <c r="B107" s="233"/>
      <c r="C107" s="179"/>
      <c r="D107" s="179"/>
      <c r="E107" s="108">
        <v>2023</v>
      </c>
      <c r="F107" s="118"/>
      <c r="G107" s="118"/>
      <c r="H107" s="118">
        <f>H108+H109</f>
        <v>1343253.23</v>
      </c>
      <c r="I107" s="29">
        <f>J107+K107+L107</f>
        <v>994400</v>
      </c>
      <c r="J107" s="29">
        <v>0</v>
      </c>
      <c r="K107" s="29">
        <v>994400</v>
      </c>
      <c r="L107" s="29">
        <v>0</v>
      </c>
      <c r="M107" s="235"/>
      <c r="N107" s="165"/>
      <c r="O107" s="117"/>
      <c r="P107" s="117"/>
      <c r="Q107" s="210">
        <v>1416</v>
      </c>
      <c r="R107" s="58">
        <v>100</v>
      </c>
      <c r="S107" s="221">
        <f>I107+I108+I109</f>
        <v>994400</v>
      </c>
      <c r="T107" s="219" t="s">
        <v>110</v>
      </c>
    </row>
    <row r="108" spans="1:21" ht="39.75" customHeight="1">
      <c r="A108" s="175"/>
      <c r="B108" s="233"/>
      <c r="C108" s="179"/>
      <c r="D108" s="179"/>
      <c r="E108" s="108">
        <v>2024</v>
      </c>
      <c r="F108" s="119"/>
      <c r="G108" s="119"/>
      <c r="H108" s="119">
        <v>726700</v>
      </c>
      <c r="I108" s="29">
        <f>J108+K108+L108</f>
        <v>0</v>
      </c>
      <c r="J108" s="29">
        <v>0</v>
      </c>
      <c r="K108" s="29">
        <v>0</v>
      </c>
      <c r="L108" s="29">
        <v>0</v>
      </c>
      <c r="M108" s="235"/>
      <c r="N108" s="165"/>
      <c r="O108" s="117"/>
      <c r="P108" s="117"/>
      <c r="Q108" s="211"/>
      <c r="R108" s="58">
        <v>100</v>
      </c>
      <c r="S108" s="222"/>
      <c r="T108" s="220"/>
      <c r="U108" t="s">
        <v>109</v>
      </c>
    </row>
    <row r="109" spans="1:20" ht="54.75" customHeight="1">
      <c r="A109" s="175"/>
      <c r="B109" s="233"/>
      <c r="C109" s="179"/>
      <c r="D109" s="179"/>
      <c r="E109" s="108">
        <v>2025</v>
      </c>
      <c r="F109" s="119"/>
      <c r="G109" s="119"/>
      <c r="H109" s="119">
        <v>616553.23</v>
      </c>
      <c r="I109" s="29">
        <f>J109+K109+L109</f>
        <v>0</v>
      </c>
      <c r="J109" s="29">
        <v>0</v>
      </c>
      <c r="K109" s="29">
        <v>0</v>
      </c>
      <c r="L109" s="29">
        <v>0</v>
      </c>
      <c r="M109" s="235"/>
      <c r="N109" s="165"/>
      <c r="O109" s="58"/>
      <c r="P109" s="58"/>
      <c r="Q109" s="211"/>
      <c r="R109" s="58">
        <v>100</v>
      </c>
      <c r="S109" s="222"/>
      <c r="T109" s="220"/>
    </row>
    <row r="110" spans="1:20" ht="54.75" customHeight="1">
      <c r="A110" s="176"/>
      <c r="B110" s="173"/>
      <c r="C110" s="165"/>
      <c r="D110" s="167"/>
      <c r="E110" s="108">
        <v>2026</v>
      </c>
      <c r="F110" s="119"/>
      <c r="G110" s="119"/>
      <c r="H110" s="119"/>
      <c r="I110" s="29">
        <v>0</v>
      </c>
      <c r="J110" s="29">
        <v>0</v>
      </c>
      <c r="K110" s="29">
        <v>0</v>
      </c>
      <c r="L110" s="29">
        <v>0</v>
      </c>
      <c r="M110" s="235"/>
      <c r="N110" s="165"/>
      <c r="O110" s="58"/>
      <c r="P110" s="58"/>
      <c r="Q110" s="58"/>
      <c r="R110" s="58"/>
      <c r="S110" s="147"/>
      <c r="T110" s="148"/>
    </row>
    <row r="111" spans="1:20" ht="36.75" customHeight="1">
      <c r="A111" s="174" t="s">
        <v>148</v>
      </c>
      <c r="B111" s="250" t="s">
        <v>137</v>
      </c>
      <c r="C111" s="136"/>
      <c r="D111" s="135"/>
      <c r="E111" s="108">
        <v>2021</v>
      </c>
      <c r="F111" s="119"/>
      <c r="G111" s="119"/>
      <c r="H111" s="119"/>
      <c r="I111" s="29">
        <v>702200</v>
      </c>
      <c r="J111" s="29">
        <v>0</v>
      </c>
      <c r="K111" s="29">
        <v>702200</v>
      </c>
      <c r="L111" s="29">
        <v>0</v>
      </c>
      <c r="M111" s="140"/>
      <c r="N111" s="139"/>
      <c r="O111" s="58"/>
      <c r="P111" s="58"/>
      <c r="Q111" s="58"/>
      <c r="R111" s="111">
        <v>100</v>
      </c>
      <c r="S111" s="137"/>
      <c r="T111" s="138"/>
    </row>
    <row r="112" spans="1:20" ht="35.25" customHeight="1">
      <c r="A112" s="175"/>
      <c r="B112" s="171"/>
      <c r="C112" s="136"/>
      <c r="D112" s="139"/>
      <c r="E112" s="108" t="s">
        <v>54</v>
      </c>
      <c r="F112" s="119"/>
      <c r="G112" s="119"/>
      <c r="H112" s="119"/>
      <c r="I112" s="29">
        <v>938200</v>
      </c>
      <c r="J112" s="29">
        <v>0</v>
      </c>
      <c r="K112" s="29">
        <v>938200</v>
      </c>
      <c r="L112" s="29">
        <v>0</v>
      </c>
      <c r="M112" s="140"/>
      <c r="N112" s="139"/>
      <c r="O112" s="58"/>
      <c r="P112" s="58"/>
      <c r="Q112" s="58"/>
      <c r="R112" s="111">
        <v>100</v>
      </c>
      <c r="S112" s="137"/>
      <c r="T112" s="138"/>
    </row>
    <row r="113" spans="1:20" ht="63" customHeight="1">
      <c r="A113" s="175"/>
      <c r="B113" s="171"/>
      <c r="C113" s="237" t="s">
        <v>43</v>
      </c>
      <c r="D113" s="142" t="s">
        <v>65</v>
      </c>
      <c r="E113" s="108">
        <v>2023</v>
      </c>
      <c r="F113" s="119"/>
      <c r="G113" s="119"/>
      <c r="H113" s="119"/>
      <c r="I113" s="29">
        <v>994400</v>
      </c>
      <c r="J113" s="29">
        <v>0</v>
      </c>
      <c r="K113" s="29">
        <v>994400</v>
      </c>
      <c r="L113" s="29">
        <v>0</v>
      </c>
      <c r="M113" s="241" t="s">
        <v>138</v>
      </c>
      <c r="N113" s="139" t="s">
        <v>26</v>
      </c>
      <c r="O113" s="58"/>
      <c r="P113" s="58"/>
      <c r="Q113" s="58"/>
      <c r="R113" s="58">
        <v>100</v>
      </c>
      <c r="S113" s="137"/>
      <c r="T113" s="138"/>
    </row>
    <row r="114" spans="1:20" ht="39.75" customHeight="1">
      <c r="A114" s="175"/>
      <c r="B114" s="171"/>
      <c r="C114" s="243"/>
      <c r="D114" s="139"/>
      <c r="E114" s="108">
        <v>2024</v>
      </c>
      <c r="F114" s="119"/>
      <c r="G114" s="119"/>
      <c r="H114" s="119"/>
      <c r="I114" s="29">
        <v>1024700</v>
      </c>
      <c r="J114" s="29">
        <v>0</v>
      </c>
      <c r="K114" s="29">
        <v>1024700</v>
      </c>
      <c r="L114" s="29">
        <v>0</v>
      </c>
      <c r="M114" s="241"/>
      <c r="N114" s="165"/>
      <c r="O114" s="58"/>
      <c r="P114" s="58"/>
      <c r="Q114" s="58"/>
      <c r="R114" s="58">
        <v>100</v>
      </c>
      <c r="S114" s="137"/>
      <c r="T114" s="138"/>
    </row>
    <row r="115" spans="1:20" ht="39.75" customHeight="1">
      <c r="A115" s="175"/>
      <c r="B115" s="171"/>
      <c r="C115" s="243"/>
      <c r="D115" s="165"/>
      <c r="E115" s="108">
        <v>2025</v>
      </c>
      <c r="F115" s="119"/>
      <c r="G115" s="119"/>
      <c r="H115" s="119"/>
      <c r="I115" s="29">
        <v>1132600</v>
      </c>
      <c r="J115" s="29">
        <v>0</v>
      </c>
      <c r="K115" s="29">
        <v>1132600</v>
      </c>
      <c r="L115" s="29">
        <v>0</v>
      </c>
      <c r="M115" s="241"/>
      <c r="N115" s="165"/>
      <c r="O115" s="58"/>
      <c r="P115" s="58"/>
      <c r="Q115" s="58"/>
      <c r="R115" s="58">
        <v>100</v>
      </c>
      <c r="S115" s="137"/>
      <c r="T115" s="138"/>
    </row>
    <row r="116" spans="1:20" ht="39.75" customHeight="1">
      <c r="A116" s="176"/>
      <c r="B116" s="187"/>
      <c r="C116" s="167"/>
      <c r="D116" s="167"/>
      <c r="E116" s="108">
        <v>2026</v>
      </c>
      <c r="F116" s="119"/>
      <c r="G116" s="119"/>
      <c r="H116" s="119"/>
      <c r="I116" s="29">
        <v>1250900</v>
      </c>
      <c r="J116" s="29">
        <v>0</v>
      </c>
      <c r="K116" s="29">
        <v>1250900</v>
      </c>
      <c r="L116" s="29">
        <v>0</v>
      </c>
      <c r="M116" s="236"/>
      <c r="N116" s="167"/>
      <c r="O116" s="58"/>
      <c r="P116" s="58"/>
      <c r="Q116" s="58"/>
      <c r="R116" s="58">
        <v>100</v>
      </c>
      <c r="S116" s="147"/>
      <c r="T116" s="148"/>
    </row>
    <row r="117" spans="1:20" ht="24" customHeight="1">
      <c r="A117" s="174" t="s">
        <v>149</v>
      </c>
      <c r="B117" s="170" t="s">
        <v>136</v>
      </c>
      <c r="C117" s="164"/>
      <c r="D117" s="193" t="s">
        <v>65</v>
      </c>
      <c r="E117" s="108">
        <v>2021</v>
      </c>
      <c r="F117" s="119"/>
      <c r="G117" s="119"/>
      <c r="H117" s="119"/>
      <c r="I117" s="29">
        <v>373144.56</v>
      </c>
      <c r="J117" s="29">
        <v>373144.56</v>
      </c>
      <c r="K117" s="29">
        <v>0</v>
      </c>
      <c r="L117" s="29">
        <v>0</v>
      </c>
      <c r="M117" s="242" t="s">
        <v>140</v>
      </c>
      <c r="N117" s="193"/>
      <c r="O117" s="58"/>
      <c r="P117" s="58"/>
      <c r="Q117" s="58"/>
      <c r="R117" s="58">
        <v>1328</v>
      </c>
      <c r="S117" s="137"/>
      <c r="T117" s="138"/>
    </row>
    <row r="118" spans="1:20" ht="30" customHeight="1">
      <c r="A118" s="175"/>
      <c r="B118" s="171"/>
      <c r="C118" s="165"/>
      <c r="D118" s="165"/>
      <c r="E118" s="108" t="s">
        <v>54</v>
      </c>
      <c r="F118" s="119"/>
      <c r="G118" s="119"/>
      <c r="H118" s="119"/>
      <c r="I118" s="29">
        <v>505184.62</v>
      </c>
      <c r="J118" s="29">
        <v>505184.62</v>
      </c>
      <c r="K118" s="29">
        <v>0</v>
      </c>
      <c r="L118" s="29">
        <v>0</v>
      </c>
      <c r="M118" s="243"/>
      <c r="N118" s="165"/>
      <c r="O118" s="58"/>
      <c r="P118" s="58"/>
      <c r="Q118" s="58"/>
      <c r="R118" s="141">
        <v>1299</v>
      </c>
      <c r="S118" s="137"/>
      <c r="T118" s="138"/>
    </row>
    <row r="119" spans="1:20" ht="62.25" customHeight="1">
      <c r="A119" s="175"/>
      <c r="B119" s="171"/>
      <c r="C119" s="143" t="s">
        <v>43</v>
      </c>
      <c r="D119" s="165"/>
      <c r="E119" s="108">
        <v>2023</v>
      </c>
      <c r="F119" s="119"/>
      <c r="G119" s="119"/>
      <c r="H119" s="119"/>
      <c r="I119" s="29">
        <v>535446.15</v>
      </c>
      <c r="J119" s="29">
        <v>535446.15</v>
      </c>
      <c r="K119" s="29">
        <v>0</v>
      </c>
      <c r="L119" s="29">
        <v>0</v>
      </c>
      <c r="M119" s="243"/>
      <c r="N119" s="165"/>
      <c r="O119" s="58"/>
      <c r="P119" s="58"/>
      <c r="Q119" s="58"/>
      <c r="R119" s="141">
        <v>1313</v>
      </c>
      <c r="S119" s="137"/>
      <c r="T119" s="138"/>
    </row>
    <row r="120" spans="1:20" ht="32.25" customHeight="1">
      <c r="A120" s="175"/>
      <c r="B120" s="171"/>
      <c r="C120" s="145"/>
      <c r="D120" s="165"/>
      <c r="E120" s="108">
        <v>2024</v>
      </c>
      <c r="F120" s="119"/>
      <c r="G120" s="119"/>
      <c r="H120" s="119"/>
      <c r="I120" s="29">
        <v>1656574</v>
      </c>
      <c r="J120" s="29">
        <v>1656574</v>
      </c>
      <c r="K120" s="29">
        <v>0</v>
      </c>
      <c r="L120" s="29">
        <v>0</v>
      </c>
      <c r="M120" s="243"/>
      <c r="N120" s="165"/>
      <c r="O120" s="58"/>
      <c r="P120" s="58"/>
      <c r="Q120" s="58"/>
      <c r="R120" s="141">
        <v>1313</v>
      </c>
      <c r="S120" s="137"/>
      <c r="T120" s="138"/>
    </row>
    <row r="121" spans="1:20" ht="18.75" customHeight="1">
      <c r="A121" s="175"/>
      <c r="B121" s="172"/>
      <c r="C121" s="145"/>
      <c r="D121" s="165"/>
      <c r="E121" s="108">
        <v>2025</v>
      </c>
      <c r="F121" s="119"/>
      <c r="G121" s="119"/>
      <c r="H121" s="119"/>
      <c r="I121" s="29">
        <v>1499599.76</v>
      </c>
      <c r="J121" s="29">
        <v>1499599.76</v>
      </c>
      <c r="K121" s="29">
        <v>0</v>
      </c>
      <c r="L121" s="29">
        <v>0</v>
      </c>
      <c r="M121" s="243"/>
      <c r="N121" s="165"/>
      <c r="O121" s="58"/>
      <c r="P121" s="58"/>
      <c r="Q121" s="58"/>
      <c r="R121" s="141">
        <v>1313</v>
      </c>
      <c r="S121" s="137"/>
      <c r="T121" s="138"/>
    </row>
    <row r="122" spans="1:20" ht="18.75" customHeight="1">
      <c r="A122" s="176"/>
      <c r="B122" s="173"/>
      <c r="C122" s="146"/>
      <c r="D122" s="167"/>
      <c r="E122" s="108">
        <v>2026</v>
      </c>
      <c r="F122" s="119"/>
      <c r="G122" s="119"/>
      <c r="H122" s="119"/>
      <c r="I122" s="29">
        <v>1319561.2</v>
      </c>
      <c r="J122" s="29">
        <v>1319561.2</v>
      </c>
      <c r="K122" s="29">
        <v>0</v>
      </c>
      <c r="L122" s="29">
        <v>0</v>
      </c>
      <c r="M122" s="167"/>
      <c r="N122" s="167"/>
      <c r="O122" s="58"/>
      <c r="P122" s="58"/>
      <c r="Q122" s="58"/>
      <c r="R122" s="151">
        <v>1313</v>
      </c>
      <c r="S122" s="147"/>
      <c r="T122" s="148"/>
    </row>
    <row r="123" spans="1:20" ht="18.75" customHeight="1">
      <c r="A123" s="174" t="s">
        <v>150</v>
      </c>
      <c r="B123" s="177" t="s">
        <v>142</v>
      </c>
      <c r="C123" s="164" t="s">
        <v>43</v>
      </c>
      <c r="D123" s="144"/>
      <c r="E123" s="108">
        <v>2021</v>
      </c>
      <c r="F123" s="119"/>
      <c r="G123" s="119"/>
      <c r="H123" s="119"/>
      <c r="I123" s="29">
        <v>0</v>
      </c>
      <c r="J123" s="29">
        <v>0</v>
      </c>
      <c r="K123" s="29">
        <v>0</v>
      </c>
      <c r="L123" s="29">
        <v>0</v>
      </c>
      <c r="M123" s="144"/>
      <c r="N123" s="144"/>
      <c r="O123" s="58"/>
      <c r="P123" s="58"/>
      <c r="Q123" s="58"/>
      <c r="R123" s="151">
        <v>0</v>
      </c>
      <c r="S123" s="147"/>
      <c r="T123" s="148"/>
    </row>
    <row r="124" spans="1:20" ht="18.75" customHeight="1">
      <c r="A124" s="175"/>
      <c r="B124" s="172"/>
      <c r="C124" s="165"/>
      <c r="D124" s="144"/>
      <c r="E124" s="108" t="s">
        <v>54</v>
      </c>
      <c r="F124" s="119"/>
      <c r="G124" s="119"/>
      <c r="H124" s="119"/>
      <c r="I124" s="29">
        <v>0</v>
      </c>
      <c r="J124" s="29">
        <v>0</v>
      </c>
      <c r="K124" s="29">
        <v>0</v>
      </c>
      <c r="L124" s="29">
        <v>0</v>
      </c>
      <c r="M124" s="144"/>
      <c r="N124" s="144"/>
      <c r="O124" s="58"/>
      <c r="P124" s="58"/>
      <c r="Q124" s="58"/>
      <c r="R124" s="151">
        <v>0</v>
      </c>
      <c r="S124" s="147"/>
      <c r="T124" s="148"/>
    </row>
    <row r="125" spans="1:20" ht="28.5" customHeight="1">
      <c r="A125" s="175"/>
      <c r="B125" s="172"/>
      <c r="C125" s="165"/>
      <c r="D125" s="144" t="s">
        <v>65</v>
      </c>
      <c r="E125" s="108">
        <v>2023</v>
      </c>
      <c r="F125" s="119"/>
      <c r="G125" s="119"/>
      <c r="H125" s="119"/>
      <c r="I125" s="29">
        <v>200000</v>
      </c>
      <c r="J125" s="29">
        <v>200000</v>
      </c>
      <c r="K125" s="29">
        <v>0</v>
      </c>
      <c r="L125" s="29">
        <v>0</v>
      </c>
      <c r="M125" s="144" t="s">
        <v>154</v>
      </c>
      <c r="N125" s="144"/>
      <c r="O125" s="58"/>
      <c r="P125" s="58"/>
      <c r="Q125" s="58"/>
      <c r="R125" s="151">
        <v>0</v>
      </c>
      <c r="S125" s="147"/>
      <c r="T125" s="148"/>
    </row>
    <row r="126" spans="1:20" ht="28.5" customHeight="1">
      <c r="A126" s="175"/>
      <c r="B126" s="172"/>
      <c r="C126" s="165"/>
      <c r="D126" s="144"/>
      <c r="E126" s="108">
        <v>2024</v>
      </c>
      <c r="F126" s="119"/>
      <c r="G126" s="119"/>
      <c r="H126" s="119"/>
      <c r="I126" s="29">
        <v>200000</v>
      </c>
      <c r="J126" s="29">
        <v>200000</v>
      </c>
      <c r="K126" s="29">
        <v>0</v>
      </c>
      <c r="L126" s="29">
        <v>0</v>
      </c>
      <c r="M126" s="144"/>
      <c r="N126" s="144"/>
      <c r="O126" s="58"/>
      <c r="P126" s="58"/>
      <c r="Q126" s="58"/>
      <c r="R126" s="151">
        <v>4</v>
      </c>
      <c r="S126" s="147"/>
      <c r="T126" s="148"/>
    </row>
    <row r="127" spans="1:20" ht="18.75" customHeight="1">
      <c r="A127" s="175"/>
      <c r="B127" s="172"/>
      <c r="C127" s="165"/>
      <c r="D127" s="144"/>
      <c r="E127" s="108">
        <v>2025</v>
      </c>
      <c r="F127" s="119"/>
      <c r="G127" s="119"/>
      <c r="H127" s="119"/>
      <c r="I127" s="29">
        <v>0</v>
      </c>
      <c r="J127" s="29">
        <v>0</v>
      </c>
      <c r="K127" s="29">
        <v>0</v>
      </c>
      <c r="L127" s="29">
        <v>0</v>
      </c>
      <c r="M127" s="144"/>
      <c r="N127" s="144"/>
      <c r="O127" s="58"/>
      <c r="P127" s="58"/>
      <c r="Q127" s="58"/>
      <c r="R127" s="151">
        <v>0</v>
      </c>
      <c r="S127" s="147"/>
      <c r="T127" s="148"/>
    </row>
    <row r="128" spans="1:20" ht="18.75" customHeight="1">
      <c r="A128" s="176"/>
      <c r="B128" s="173"/>
      <c r="C128" s="167"/>
      <c r="D128" s="144"/>
      <c r="E128" s="108">
        <v>2026</v>
      </c>
      <c r="F128" s="119"/>
      <c r="G128" s="119"/>
      <c r="H128" s="119"/>
      <c r="I128" s="29">
        <v>0</v>
      </c>
      <c r="J128" s="29">
        <v>0</v>
      </c>
      <c r="K128" s="29">
        <v>0</v>
      </c>
      <c r="L128" s="29">
        <v>0</v>
      </c>
      <c r="M128" s="144"/>
      <c r="N128" s="144"/>
      <c r="O128" s="58"/>
      <c r="P128" s="58"/>
      <c r="Q128" s="58"/>
      <c r="R128" s="151">
        <v>0</v>
      </c>
      <c r="S128" s="147"/>
      <c r="T128" s="148"/>
    </row>
    <row r="129" spans="1:20" ht="29.25" customHeight="1">
      <c r="A129" s="180" t="s">
        <v>75</v>
      </c>
      <c r="B129" s="244" t="s">
        <v>89</v>
      </c>
      <c r="C129" s="231" t="s">
        <v>43</v>
      </c>
      <c r="D129" s="231" t="s">
        <v>65</v>
      </c>
      <c r="E129" s="106">
        <v>2021</v>
      </c>
      <c r="F129" s="118"/>
      <c r="G129" s="118"/>
      <c r="H129" s="118"/>
      <c r="I129" s="27">
        <v>358360</v>
      </c>
      <c r="J129" s="27">
        <v>358360</v>
      </c>
      <c r="K129" s="27">
        <v>0</v>
      </c>
      <c r="L129" s="27">
        <v>0</v>
      </c>
      <c r="M129" s="238" t="s">
        <v>93</v>
      </c>
      <c r="N129" s="239" t="s">
        <v>49</v>
      </c>
      <c r="O129" s="58"/>
      <c r="P129" s="58"/>
      <c r="Q129" s="58"/>
      <c r="R129" s="58">
        <v>2</v>
      </c>
      <c r="S129" s="129"/>
      <c r="T129" s="127"/>
    </row>
    <row r="130" spans="1:20" ht="29.25" customHeight="1">
      <c r="A130" s="181"/>
      <c r="B130" s="245"/>
      <c r="C130" s="181"/>
      <c r="D130" s="181"/>
      <c r="E130" s="106" t="s">
        <v>54</v>
      </c>
      <c r="F130" s="118"/>
      <c r="G130" s="118"/>
      <c r="H130" s="118"/>
      <c r="I130" s="27">
        <v>68500</v>
      </c>
      <c r="J130" s="27">
        <v>68500</v>
      </c>
      <c r="K130" s="27">
        <v>0</v>
      </c>
      <c r="L130" s="27">
        <v>0</v>
      </c>
      <c r="M130" s="171"/>
      <c r="N130" s="165"/>
      <c r="O130" s="58"/>
      <c r="P130" s="58"/>
      <c r="Q130" s="58"/>
      <c r="R130" s="58">
        <v>2</v>
      </c>
      <c r="S130" s="125"/>
      <c r="T130" s="124"/>
    </row>
    <row r="131" spans="1:20" ht="42" customHeight="1">
      <c r="A131" s="181"/>
      <c r="B131" s="245"/>
      <c r="C131" s="181"/>
      <c r="D131" s="181"/>
      <c r="E131" s="106">
        <v>2023</v>
      </c>
      <c r="F131" s="27"/>
      <c r="G131" s="27"/>
      <c r="H131" s="27"/>
      <c r="I131" s="27">
        <v>0</v>
      </c>
      <c r="J131" s="27">
        <v>0</v>
      </c>
      <c r="K131" s="27">
        <f aca="true" t="shared" si="4" ref="K131:L133">K137</f>
        <v>0</v>
      </c>
      <c r="L131" s="27">
        <f t="shared" si="4"/>
        <v>0</v>
      </c>
      <c r="M131" s="171"/>
      <c r="N131" s="165"/>
      <c r="O131" s="114"/>
      <c r="P131" s="114"/>
      <c r="Q131" s="114">
        <v>2</v>
      </c>
      <c r="R131" s="114">
        <v>0</v>
      </c>
      <c r="S131" s="190">
        <f>I131+I132+I133</f>
        <v>0</v>
      </c>
      <c r="T131" s="219" t="s">
        <v>1</v>
      </c>
    </row>
    <row r="132" spans="1:20" ht="31.5" customHeight="1">
      <c r="A132" s="181"/>
      <c r="B132" s="245"/>
      <c r="C132" s="181"/>
      <c r="D132" s="181"/>
      <c r="E132" s="106">
        <v>2024</v>
      </c>
      <c r="F132" s="27"/>
      <c r="G132" s="27"/>
      <c r="H132" s="27"/>
      <c r="I132" s="27">
        <v>0</v>
      </c>
      <c r="J132" s="27">
        <v>0</v>
      </c>
      <c r="K132" s="27">
        <f t="shared" si="4"/>
        <v>0</v>
      </c>
      <c r="L132" s="27">
        <f t="shared" si="4"/>
        <v>0</v>
      </c>
      <c r="M132" s="171"/>
      <c r="N132" s="165"/>
      <c r="O132" s="114"/>
      <c r="P132" s="114"/>
      <c r="Q132" s="114"/>
      <c r="R132" s="114">
        <v>0</v>
      </c>
      <c r="S132" s="191"/>
      <c r="T132" s="220"/>
    </row>
    <row r="133" spans="1:20" ht="59.25" customHeight="1">
      <c r="A133" s="181"/>
      <c r="B133" s="245"/>
      <c r="C133" s="181"/>
      <c r="D133" s="181"/>
      <c r="E133" s="106">
        <v>2025</v>
      </c>
      <c r="F133" s="27"/>
      <c r="G133" s="27"/>
      <c r="H133" s="27"/>
      <c r="I133" s="27">
        <f>J133+K133+L133</f>
        <v>0</v>
      </c>
      <c r="J133" s="27">
        <v>0</v>
      </c>
      <c r="K133" s="27">
        <f t="shared" si="4"/>
        <v>0</v>
      </c>
      <c r="L133" s="27">
        <f t="shared" si="4"/>
        <v>0</v>
      </c>
      <c r="M133" s="171"/>
      <c r="N133" s="165"/>
      <c r="O133" s="114"/>
      <c r="P133" s="114"/>
      <c r="Q133" s="114"/>
      <c r="R133" s="114">
        <v>0</v>
      </c>
      <c r="S133" s="191"/>
      <c r="T133" s="220"/>
    </row>
    <row r="134" spans="1:20" ht="59.25" customHeight="1">
      <c r="A134" s="167"/>
      <c r="B134" s="173"/>
      <c r="C134" s="167"/>
      <c r="D134" s="167"/>
      <c r="E134" s="106">
        <v>2026</v>
      </c>
      <c r="F134" s="27"/>
      <c r="G134" s="27"/>
      <c r="H134" s="27"/>
      <c r="I134" s="27">
        <v>0</v>
      </c>
      <c r="J134" s="27">
        <v>0</v>
      </c>
      <c r="K134" s="27">
        <v>0</v>
      </c>
      <c r="L134" s="27">
        <v>0</v>
      </c>
      <c r="M134" s="187"/>
      <c r="N134" s="167"/>
      <c r="O134" s="114"/>
      <c r="P134" s="114"/>
      <c r="Q134" s="114"/>
      <c r="R134" s="114">
        <v>0</v>
      </c>
      <c r="S134" s="149"/>
      <c r="T134" s="148"/>
    </row>
    <row r="135" spans="1:20" ht="37.5" customHeight="1">
      <c r="A135" s="178" t="s">
        <v>90</v>
      </c>
      <c r="B135" s="192" t="s">
        <v>45</v>
      </c>
      <c r="C135" s="203" t="s">
        <v>43</v>
      </c>
      <c r="D135" s="203" t="s">
        <v>65</v>
      </c>
      <c r="E135" s="108">
        <v>2021</v>
      </c>
      <c r="F135" s="27"/>
      <c r="G135" s="27"/>
      <c r="H135" s="27"/>
      <c r="I135" s="27">
        <v>358360</v>
      </c>
      <c r="J135" s="27">
        <v>358360</v>
      </c>
      <c r="K135" s="27">
        <v>0</v>
      </c>
      <c r="L135" s="27">
        <v>0</v>
      </c>
      <c r="M135" s="188" t="s">
        <v>52</v>
      </c>
      <c r="N135" s="166" t="s">
        <v>28</v>
      </c>
      <c r="O135" s="114"/>
      <c r="P135" s="114"/>
      <c r="Q135" s="114"/>
      <c r="R135" s="114">
        <v>50</v>
      </c>
      <c r="S135" s="128"/>
      <c r="T135" s="127"/>
    </row>
    <row r="136" spans="1:20" ht="33" customHeight="1">
      <c r="A136" s="179"/>
      <c r="B136" s="233"/>
      <c r="C136" s="179"/>
      <c r="D136" s="179"/>
      <c r="E136" s="108" t="s">
        <v>54</v>
      </c>
      <c r="F136" s="27"/>
      <c r="G136" s="27"/>
      <c r="H136" s="27">
        <v>485520</v>
      </c>
      <c r="I136" s="27">
        <v>68500</v>
      </c>
      <c r="J136" s="27">
        <v>68500</v>
      </c>
      <c r="K136" s="27">
        <v>0</v>
      </c>
      <c r="L136" s="27">
        <v>0</v>
      </c>
      <c r="M136" s="165"/>
      <c r="N136" s="165"/>
      <c r="O136" s="114"/>
      <c r="P136" s="114"/>
      <c r="Q136" s="114"/>
      <c r="R136" s="114">
        <v>50</v>
      </c>
      <c r="S136" s="123"/>
      <c r="T136" s="124"/>
    </row>
    <row r="137" spans="1:20" ht="35.25" customHeight="1">
      <c r="A137" s="179"/>
      <c r="B137" s="233"/>
      <c r="C137" s="179"/>
      <c r="D137" s="179"/>
      <c r="E137" s="108">
        <v>2023</v>
      </c>
      <c r="F137" s="29"/>
      <c r="G137" s="29"/>
      <c r="H137" s="29">
        <v>485520</v>
      </c>
      <c r="I137" s="29">
        <v>0</v>
      </c>
      <c r="J137" s="29">
        <v>0</v>
      </c>
      <c r="K137" s="29">
        <v>0</v>
      </c>
      <c r="L137" s="29">
        <v>0</v>
      </c>
      <c r="M137" s="165"/>
      <c r="N137" s="165"/>
      <c r="O137" s="58"/>
      <c r="P137" s="58"/>
      <c r="Q137" s="58">
        <v>52</v>
      </c>
      <c r="R137" s="58">
        <v>0</v>
      </c>
      <c r="S137" s="190">
        <f>I137+I138+I139</f>
        <v>0</v>
      </c>
      <c r="T137" s="219" t="s">
        <v>1</v>
      </c>
    </row>
    <row r="138" spans="1:20" ht="36.75" customHeight="1">
      <c r="A138" s="179"/>
      <c r="B138" s="233"/>
      <c r="C138" s="179"/>
      <c r="D138" s="179"/>
      <c r="E138" s="108">
        <v>2024</v>
      </c>
      <c r="F138" s="29"/>
      <c r="G138" s="29"/>
      <c r="H138" s="29"/>
      <c r="I138" s="29">
        <v>0</v>
      </c>
      <c r="J138" s="29">
        <v>0</v>
      </c>
      <c r="K138" s="29">
        <v>0</v>
      </c>
      <c r="L138" s="29">
        <v>0</v>
      </c>
      <c r="M138" s="165"/>
      <c r="N138" s="165"/>
      <c r="O138" s="58"/>
      <c r="P138" s="58"/>
      <c r="Q138" s="58"/>
      <c r="R138" s="58">
        <v>0</v>
      </c>
      <c r="S138" s="191"/>
      <c r="T138" s="220"/>
    </row>
    <row r="139" spans="1:22" ht="35.25" customHeight="1">
      <c r="A139" s="179"/>
      <c r="B139" s="233"/>
      <c r="C139" s="179"/>
      <c r="D139" s="179"/>
      <c r="E139" s="108">
        <v>2025</v>
      </c>
      <c r="F139" s="29"/>
      <c r="G139" s="29"/>
      <c r="H139" s="29"/>
      <c r="I139" s="29">
        <v>0</v>
      </c>
      <c r="J139" s="29">
        <v>0</v>
      </c>
      <c r="K139" s="29">
        <v>0</v>
      </c>
      <c r="L139" s="29">
        <v>0</v>
      </c>
      <c r="M139" s="165"/>
      <c r="N139" s="165"/>
      <c r="O139" s="58"/>
      <c r="P139" s="58"/>
      <c r="Q139" s="58"/>
      <c r="R139" s="58">
        <v>0</v>
      </c>
      <c r="S139" s="191"/>
      <c r="T139" s="220"/>
      <c r="V139" t="s">
        <v>119</v>
      </c>
    </row>
    <row r="140" spans="1:20" ht="35.25" customHeight="1">
      <c r="A140" s="167"/>
      <c r="B140" s="173"/>
      <c r="C140" s="167"/>
      <c r="D140" s="167"/>
      <c r="E140" s="108">
        <v>2026</v>
      </c>
      <c r="F140" s="29"/>
      <c r="G140" s="29"/>
      <c r="H140" s="29"/>
      <c r="I140" s="29">
        <v>0</v>
      </c>
      <c r="J140" s="29">
        <v>0</v>
      </c>
      <c r="K140" s="29">
        <v>0</v>
      </c>
      <c r="L140" s="29">
        <v>0</v>
      </c>
      <c r="M140" s="167"/>
      <c r="N140" s="167"/>
      <c r="O140" s="58"/>
      <c r="P140" s="58"/>
      <c r="Q140" s="58"/>
      <c r="R140" s="58">
        <v>0</v>
      </c>
      <c r="S140" s="149"/>
      <c r="T140" s="148"/>
    </row>
    <row r="141" spans="1:20" ht="48.75" customHeight="1">
      <c r="A141" s="178" t="s">
        <v>91</v>
      </c>
      <c r="B141" s="207" t="s">
        <v>129</v>
      </c>
      <c r="C141" s="164" t="s">
        <v>130</v>
      </c>
      <c r="D141" s="164" t="s">
        <v>65</v>
      </c>
      <c r="E141" s="108">
        <v>2021</v>
      </c>
      <c r="F141" s="29"/>
      <c r="G141" s="29"/>
      <c r="H141" s="29"/>
      <c r="I141" s="29">
        <v>203000</v>
      </c>
      <c r="J141" s="29">
        <v>203000</v>
      </c>
      <c r="K141" s="29">
        <v>0</v>
      </c>
      <c r="L141" s="29">
        <v>0</v>
      </c>
      <c r="M141" s="194" t="s">
        <v>131</v>
      </c>
      <c r="N141" s="193" t="s">
        <v>26</v>
      </c>
      <c r="O141" s="58"/>
      <c r="P141" s="58"/>
      <c r="Q141" s="58"/>
      <c r="R141" s="58">
        <v>100</v>
      </c>
      <c r="S141" s="128"/>
      <c r="T141" s="127"/>
    </row>
    <row r="142" spans="1:20" ht="35.25" customHeight="1">
      <c r="A142" s="179"/>
      <c r="B142" s="208"/>
      <c r="C142" s="179"/>
      <c r="D142" s="179"/>
      <c r="E142" s="108">
        <v>2022</v>
      </c>
      <c r="F142" s="29"/>
      <c r="G142" s="29"/>
      <c r="H142" s="29"/>
      <c r="I142" s="29">
        <v>0</v>
      </c>
      <c r="J142" s="29">
        <v>0</v>
      </c>
      <c r="K142" s="29">
        <v>0</v>
      </c>
      <c r="L142" s="29">
        <v>0</v>
      </c>
      <c r="M142" s="171"/>
      <c r="N142" s="165"/>
      <c r="O142" s="58"/>
      <c r="P142" s="58"/>
      <c r="Q142" s="58"/>
      <c r="R142" s="58">
        <v>0</v>
      </c>
      <c r="S142" s="128"/>
      <c r="T142" s="127"/>
    </row>
    <row r="143" spans="1:20" ht="35.25" customHeight="1">
      <c r="A143" s="179"/>
      <c r="B143" s="208"/>
      <c r="C143" s="179"/>
      <c r="D143" s="179"/>
      <c r="E143" s="108">
        <v>2023</v>
      </c>
      <c r="F143" s="29"/>
      <c r="G143" s="29"/>
      <c r="H143" s="29"/>
      <c r="I143" s="29">
        <v>0</v>
      </c>
      <c r="J143" s="29">
        <v>0</v>
      </c>
      <c r="K143" s="29">
        <v>0</v>
      </c>
      <c r="L143" s="29">
        <v>0</v>
      </c>
      <c r="M143" s="171"/>
      <c r="N143" s="165"/>
      <c r="O143" s="58"/>
      <c r="P143" s="58"/>
      <c r="Q143" s="58"/>
      <c r="R143" s="58">
        <v>0</v>
      </c>
      <c r="S143" s="128"/>
      <c r="T143" s="127"/>
    </row>
    <row r="144" spans="1:20" ht="35.25" customHeight="1">
      <c r="A144" s="179"/>
      <c r="B144" s="208"/>
      <c r="C144" s="179"/>
      <c r="D144" s="179"/>
      <c r="E144" s="108">
        <v>2024</v>
      </c>
      <c r="F144" s="29"/>
      <c r="G144" s="29"/>
      <c r="H144" s="29"/>
      <c r="I144" s="29">
        <v>0</v>
      </c>
      <c r="J144" s="29">
        <v>0</v>
      </c>
      <c r="K144" s="29">
        <v>0</v>
      </c>
      <c r="L144" s="29">
        <v>0</v>
      </c>
      <c r="M144" s="171"/>
      <c r="N144" s="165"/>
      <c r="O144" s="58"/>
      <c r="P144" s="58"/>
      <c r="Q144" s="58"/>
      <c r="R144" s="58">
        <v>0</v>
      </c>
      <c r="S144" s="128"/>
      <c r="T144" s="127"/>
    </row>
    <row r="145" spans="1:20" ht="35.25" customHeight="1">
      <c r="A145" s="179"/>
      <c r="B145" s="208"/>
      <c r="C145" s="179"/>
      <c r="D145" s="179"/>
      <c r="E145" s="108">
        <v>2025</v>
      </c>
      <c r="F145" s="29"/>
      <c r="G145" s="29"/>
      <c r="H145" s="29"/>
      <c r="I145" s="29">
        <v>0</v>
      </c>
      <c r="J145" s="29">
        <v>0</v>
      </c>
      <c r="K145" s="29">
        <v>0</v>
      </c>
      <c r="L145" s="29">
        <v>0</v>
      </c>
      <c r="M145" s="171"/>
      <c r="N145" s="165"/>
      <c r="O145" s="58"/>
      <c r="P145" s="58"/>
      <c r="Q145" s="58"/>
      <c r="R145" s="58">
        <v>0</v>
      </c>
      <c r="S145" s="128"/>
      <c r="T145" s="127"/>
    </row>
    <row r="146" spans="1:20" ht="35.25" customHeight="1">
      <c r="A146" s="167"/>
      <c r="B146" s="167"/>
      <c r="C146" s="167"/>
      <c r="D146" s="167"/>
      <c r="E146" s="108">
        <v>2026</v>
      </c>
      <c r="F146" s="29"/>
      <c r="G146" s="29"/>
      <c r="H146" s="29"/>
      <c r="I146" s="29">
        <v>0</v>
      </c>
      <c r="J146" s="29">
        <v>0</v>
      </c>
      <c r="K146" s="29">
        <v>0</v>
      </c>
      <c r="L146" s="29">
        <v>0</v>
      </c>
      <c r="M146" s="187"/>
      <c r="N146" s="167"/>
      <c r="O146" s="58"/>
      <c r="P146" s="58"/>
      <c r="Q146" s="58"/>
      <c r="R146" s="58">
        <v>0</v>
      </c>
      <c r="S146" s="149"/>
      <c r="T146" s="148"/>
    </row>
    <row r="147" spans="1:20" ht="39.75" customHeight="1">
      <c r="A147" s="178" t="s">
        <v>151</v>
      </c>
      <c r="B147" s="207" t="s">
        <v>132</v>
      </c>
      <c r="C147" s="164" t="s">
        <v>37</v>
      </c>
      <c r="D147" s="164" t="s">
        <v>65</v>
      </c>
      <c r="E147" s="108">
        <v>2021</v>
      </c>
      <c r="F147" s="29"/>
      <c r="G147" s="29"/>
      <c r="H147" s="29"/>
      <c r="I147" s="29">
        <v>203000</v>
      </c>
      <c r="J147" s="29">
        <v>203000</v>
      </c>
      <c r="K147" s="29">
        <v>0</v>
      </c>
      <c r="L147" s="29">
        <v>0</v>
      </c>
      <c r="M147" s="225" t="s">
        <v>133</v>
      </c>
      <c r="N147" s="228" t="s">
        <v>49</v>
      </c>
      <c r="O147" s="58"/>
      <c r="P147" s="58"/>
      <c r="Q147" s="58"/>
      <c r="R147" s="58">
        <v>1</v>
      </c>
      <c r="S147" s="128"/>
      <c r="T147" s="127"/>
    </row>
    <row r="148" spans="1:20" ht="35.25" customHeight="1">
      <c r="A148" s="179"/>
      <c r="B148" s="208"/>
      <c r="C148" s="179"/>
      <c r="D148" s="179"/>
      <c r="E148" s="108">
        <v>2022</v>
      </c>
      <c r="F148" s="29"/>
      <c r="G148" s="29"/>
      <c r="H148" s="29"/>
      <c r="I148" s="29">
        <v>0</v>
      </c>
      <c r="J148" s="29">
        <v>0</v>
      </c>
      <c r="K148" s="29">
        <v>0</v>
      </c>
      <c r="L148" s="29">
        <v>0</v>
      </c>
      <c r="M148" s="226"/>
      <c r="N148" s="229"/>
      <c r="O148" s="58"/>
      <c r="P148" s="58"/>
      <c r="Q148" s="58"/>
      <c r="R148" s="58">
        <v>0</v>
      </c>
      <c r="S148" s="128"/>
      <c r="T148" s="127"/>
    </row>
    <row r="149" spans="1:20" ht="35.25" customHeight="1">
      <c r="A149" s="179"/>
      <c r="B149" s="208"/>
      <c r="C149" s="179"/>
      <c r="D149" s="179"/>
      <c r="E149" s="108">
        <v>2023</v>
      </c>
      <c r="F149" s="29"/>
      <c r="G149" s="29"/>
      <c r="H149" s="29"/>
      <c r="I149" s="29">
        <v>0</v>
      </c>
      <c r="J149" s="29">
        <v>0</v>
      </c>
      <c r="K149" s="29">
        <v>0</v>
      </c>
      <c r="L149" s="29">
        <v>0</v>
      </c>
      <c r="M149" s="226"/>
      <c r="N149" s="229"/>
      <c r="O149" s="58"/>
      <c r="P149" s="58"/>
      <c r="Q149" s="58"/>
      <c r="R149" s="58">
        <v>0</v>
      </c>
      <c r="S149" s="128"/>
      <c r="T149" s="127"/>
    </row>
    <row r="150" spans="1:20" ht="25.5" customHeight="1">
      <c r="A150" s="179"/>
      <c r="B150" s="208"/>
      <c r="C150" s="179"/>
      <c r="D150" s="179"/>
      <c r="E150" s="108">
        <v>2024</v>
      </c>
      <c r="F150" s="29"/>
      <c r="G150" s="29"/>
      <c r="H150" s="29"/>
      <c r="I150" s="29">
        <v>0</v>
      </c>
      <c r="J150" s="29">
        <v>0</v>
      </c>
      <c r="K150" s="29">
        <v>0</v>
      </c>
      <c r="L150" s="29">
        <v>0</v>
      </c>
      <c r="M150" s="226"/>
      <c r="N150" s="229"/>
      <c r="O150" s="58"/>
      <c r="P150" s="58"/>
      <c r="Q150" s="58"/>
      <c r="R150" s="58">
        <v>0</v>
      </c>
      <c r="S150" s="128"/>
      <c r="T150" s="127"/>
    </row>
    <row r="151" spans="1:20" ht="28.5" customHeight="1">
      <c r="A151" s="179"/>
      <c r="B151" s="208"/>
      <c r="C151" s="179"/>
      <c r="D151" s="179"/>
      <c r="E151" s="108">
        <v>2025</v>
      </c>
      <c r="F151" s="29"/>
      <c r="G151" s="29"/>
      <c r="H151" s="29"/>
      <c r="I151" s="29">
        <v>0</v>
      </c>
      <c r="J151" s="29">
        <v>0</v>
      </c>
      <c r="K151" s="29">
        <v>0</v>
      </c>
      <c r="L151" s="29">
        <v>0</v>
      </c>
      <c r="M151" s="226"/>
      <c r="N151" s="229"/>
      <c r="O151" s="58"/>
      <c r="P151" s="58"/>
      <c r="Q151" s="58"/>
      <c r="R151" s="58">
        <v>0</v>
      </c>
      <c r="S151" s="128"/>
      <c r="T151" s="127"/>
    </row>
    <row r="152" spans="1:20" ht="28.5" customHeight="1">
      <c r="A152" s="167"/>
      <c r="B152" s="167"/>
      <c r="C152" s="167"/>
      <c r="D152" s="167"/>
      <c r="E152" s="108">
        <v>2026</v>
      </c>
      <c r="F152" s="29"/>
      <c r="G152" s="29"/>
      <c r="H152" s="29"/>
      <c r="I152" s="29">
        <v>0</v>
      </c>
      <c r="J152" s="29">
        <v>0</v>
      </c>
      <c r="K152" s="29">
        <v>0</v>
      </c>
      <c r="L152" s="29">
        <v>0</v>
      </c>
      <c r="M152" s="227"/>
      <c r="N152" s="230"/>
      <c r="O152" s="155"/>
      <c r="P152" s="155"/>
      <c r="Q152" s="155"/>
      <c r="R152" s="156"/>
      <c r="S152" s="149"/>
      <c r="T152" s="148"/>
    </row>
    <row r="153" spans="1:20" ht="35.25" customHeight="1">
      <c r="A153" s="246"/>
      <c r="B153" s="247" t="s">
        <v>29</v>
      </c>
      <c r="C153" s="246"/>
      <c r="D153" s="246"/>
      <c r="E153" s="106">
        <v>2021</v>
      </c>
      <c r="F153" s="27"/>
      <c r="G153" s="27"/>
      <c r="H153" s="27"/>
      <c r="I153" s="27">
        <f>J153+K153</f>
        <v>10539243.66</v>
      </c>
      <c r="J153" s="27">
        <f>J15+J33+J51+J129+J141</f>
        <v>7296043.659999999</v>
      </c>
      <c r="K153" s="27">
        <f>K33+K51+K129</f>
        <v>3243200</v>
      </c>
      <c r="L153" s="27">
        <v>0</v>
      </c>
      <c r="M153" s="168"/>
      <c r="N153" s="169"/>
      <c r="O153" s="169"/>
      <c r="P153" s="169"/>
      <c r="Q153" s="169"/>
      <c r="R153" s="169"/>
      <c r="S153" s="128"/>
      <c r="T153" s="127"/>
    </row>
    <row r="154" spans="1:20" ht="35.25" customHeight="1">
      <c r="A154" s="246"/>
      <c r="B154" s="248"/>
      <c r="C154" s="246"/>
      <c r="D154" s="246"/>
      <c r="E154" s="106" t="s">
        <v>54</v>
      </c>
      <c r="F154" s="27"/>
      <c r="G154" s="27"/>
      <c r="H154" s="27"/>
      <c r="I154" s="27">
        <f aca="true" t="shared" si="5" ref="I154:K157">I16+I34+I52+I130</f>
        <v>13567652.919999998</v>
      </c>
      <c r="J154" s="27">
        <f t="shared" si="5"/>
        <v>9732052.92</v>
      </c>
      <c r="K154" s="27">
        <f t="shared" si="5"/>
        <v>3835600</v>
      </c>
      <c r="L154" s="27" t="str">
        <f>L16</f>
        <v>0</v>
      </c>
      <c r="M154" s="169"/>
      <c r="N154" s="169"/>
      <c r="O154" s="169"/>
      <c r="P154" s="169"/>
      <c r="Q154" s="169"/>
      <c r="R154" s="169"/>
      <c r="S154" s="123"/>
      <c r="T154" s="124"/>
    </row>
    <row r="155" spans="1:20" ht="22.5" customHeight="1">
      <c r="A155" s="246"/>
      <c r="B155" s="248"/>
      <c r="C155" s="246"/>
      <c r="D155" s="246"/>
      <c r="E155" s="106">
        <v>2023</v>
      </c>
      <c r="F155" s="27" t="e">
        <f>SUM(F156:F157)</f>
        <v>#REF!</v>
      </c>
      <c r="G155" s="27" t="e">
        <f>SUM(G156:G157)</f>
        <v>#REF!</v>
      </c>
      <c r="H155" s="27" t="e">
        <f>H156+#REF!</f>
        <v>#REF!</v>
      </c>
      <c r="I155" s="27">
        <f t="shared" si="5"/>
        <v>14061276.74</v>
      </c>
      <c r="J155" s="27">
        <f t="shared" si="5"/>
        <v>9351676.74</v>
      </c>
      <c r="K155" s="27">
        <f t="shared" si="5"/>
        <v>4709600</v>
      </c>
      <c r="L155" s="27">
        <v>0</v>
      </c>
      <c r="M155" s="209"/>
      <c r="N155" s="209"/>
      <c r="O155" s="209"/>
      <c r="P155" s="209"/>
      <c r="Q155" s="209"/>
      <c r="R155" s="209"/>
      <c r="S155" s="105">
        <f>S17+S35+S53+S131</f>
        <v>41689421.73</v>
      </c>
      <c r="T155" s="104" t="s">
        <v>1</v>
      </c>
    </row>
    <row r="156" spans="1:18" ht="24" customHeight="1">
      <c r="A156" s="246"/>
      <c r="B156" s="248"/>
      <c r="C156" s="246"/>
      <c r="D156" s="246"/>
      <c r="E156" s="106">
        <v>2024</v>
      </c>
      <c r="F156" s="27" t="e">
        <f>#REF!+#REF!+#REF!+#REF!</f>
        <v>#REF!</v>
      </c>
      <c r="G156" s="27" t="e">
        <f>#REF!+#REF!+#REF!+#REF!</f>
        <v>#REF!</v>
      </c>
      <c r="H156" s="27">
        <f>H47+H54</f>
        <v>1250100</v>
      </c>
      <c r="I156" s="27">
        <f t="shared" si="5"/>
        <v>14300723.05</v>
      </c>
      <c r="J156" s="27">
        <f t="shared" si="5"/>
        <v>7506723.05</v>
      </c>
      <c r="K156" s="27">
        <f t="shared" si="5"/>
        <v>6794000</v>
      </c>
      <c r="L156" s="27">
        <v>0</v>
      </c>
      <c r="M156" s="209"/>
      <c r="N156" s="209"/>
      <c r="O156" s="209"/>
      <c r="P156" s="209"/>
      <c r="Q156" s="209"/>
      <c r="R156" s="209"/>
    </row>
    <row r="157" spans="1:18" ht="19.5" customHeight="1">
      <c r="A157" s="246"/>
      <c r="B157" s="248"/>
      <c r="C157" s="246"/>
      <c r="D157" s="246"/>
      <c r="E157" s="106">
        <v>2025</v>
      </c>
      <c r="F157" s="27"/>
      <c r="G157" s="27"/>
      <c r="H157" s="27"/>
      <c r="I157" s="27">
        <f t="shared" si="5"/>
        <v>13327421.94</v>
      </c>
      <c r="J157" s="27">
        <f t="shared" si="5"/>
        <v>6273021.9399999995</v>
      </c>
      <c r="K157" s="27">
        <f t="shared" si="5"/>
        <v>7054400</v>
      </c>
      <c r="L157" s="27">
        <v>0</v>
      </c>
      <c r="M157" s="209"/>
      <c r="N157" s="209"/>
      <c r="O157" s="209"/>
      <c r="P157" s="209"/>
      <c r="Q157" s="209"/>
      <c r="R157" s="209"/>
    </row>
    <row r="158" spans="1:18" ht="19.5" customHeight="1">
      <c r="A158" s="161"/>
      <c r="B158" s="162"/>
      <c r="C158" s="161"/>
      <c r="D158" s="161"/>
      <c r="E158" s="106">
        <v>2026</v>
      </c>
      <c r="F158" s="27"/>
      <c r="G158" s="27"/>
      <c r="H158" s="27"/>
      <c r="I158" s="27">
        <f>SUM(I38+I56)</f>
        <v>13265683.379999999</v>
      </c>
      <c r="J158" s="27">
        <f>SUM(J56)</f>
        <v>6092983.38</v>
      </c>
      <c r="K158" s="27">
        <f>SUM(K38+K56)</f>
        <v>7172700</v>
      </c>
      <c r="L158" s="27">
        <v>0</v>
      </c>
      <c r="M158" s="133"/>
      <c r="N158" s="133"/>
      <c r="O158" s="133"/>
      <c r="P158" s="133"/>
      <c r="Q158" s="133"/>
      <c r="R158" s="133"/>
    </row>
    <row r="159" spans="1:18" ht="20.25" customHeight="1">
      <c r="A159" s="157"/>
      <c r="B159" s="158"/>
      <c r="C159" s="157"/>
      <c r="D159" s="157"/>
      <c r="E159" s="159"/>
      <c r="F159" s="160"/>
      <c r="G159" s="160"/>
      <c r="H159" s="160"/>
      <c r="I159" s="160"/>
      <c r="J159" s="160"/>
      <c r="K159" s="160"/>
      <c r="L159" s="160"/>
      <c r="M159" s="152"/>
      <c r="N159" s="152"/>
      <c r="O159" s="152"/>
      <c r="P159" s="152"/>
      <c r="Q159" s="152"/>
      <c r="R159" s="152"/>
    </row>
    <row r="160" spans="1:18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5">
      <c r="A161" s="18"/>
      <c r="B161" s="18"/>
      <c r="C161" s="18"/>
      <c r="D161" s="18"/>
      <c r="E161" s="18"/>
      <c r="F161" s="22" t="e">
        <f>+F155-#REF!-#REF!</f>
        <v>#REF!</v>
      </c>
      <c r="G161" s="22" t="e">
        <f>+G155-#REF!-#REF!</f>
        <v>#REF!</v>
      </c>
      <c r="H161" s="22"/>
      <c r="I161" s="22">
        <f>I153+I154+I155+I156+I157</f>
        <v>65796318.31</v>
      </c>
      <c r="J161" s="22"/>
      <c r="K161" s="22">
        <f>J153+K153</f>
        <v>10539243.66</v>
      </c>
      <c r="L161" s="22">
        <f>J154+K154+L154</f>
        <v>13567652.92</v>
      </c>
      <c r="M161" s="134">
        <f>J155+K155</f>
        <v>14061276.74</v>
      </c>
      <c r="N161" s="134">
        <f>J156+K156</f>
        <v>14300723.05</v>
      </c>
      <c r="O161" s="18"/>
      <c r="P161" s="18"/>
      <c r="Q161" s="18"/>
      <c r="R161" s="134">
        <f>J157+K157</f>
        <v>13327421.94</v>
      </c>
    </row>
    <row r="162" spans="1:18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5">
      <c r="A164" s="18"/>
      <c r="B164" s="18"/>
      <c r="C164" s="18"/>
      <c r="D164" s="18"/>
      <c r="E164" s="19"/>
      <c r="F164" s="19"/>
      <c r="G164" s="19"/>
      <c r="H164" s="19"/>
      <c r="I164" s="19"/>
      <c r="J164" s="19"/>
      <c r="K164" s="19"/>
      <c r="L164" s="19"/>
      <c r="M164" s="18"/>
      <c r="N164" s="18"/>
      <c r="O164" s="18"/>
      <c r="P164" s="18"/>
      <c r="Q164" s="18"/>
      <c r="R164" s="18"/>
    </row>
    <row r="165" spans="1:18" ht="15">
      <c r="A165" s="18"/>
      <c r="B165" s="18"/>
      <c r="C165" s="18"/>
      <c r="D165" s="18"/>
      <c r="E165" s="19"/>
      <c r="F165" s="19"/>
      <c r="G165" s="19"/>
      <c r="H165" s="19"/>
      <c r="I165" s="19"/>
      <c r="J165" s="19"/>
      <c r="K165" s="19"/>
      <c r="L165" s="163">
        <f>SUM(K158+J158)</f>
        <v>13265683.379999999</v>
      </c>
      <c r="M165" s="18"/>
      <c r="N165" s="18"/>
      <c r="O165" s="18"/>
      <c r="P165" s="18"/>
      <c r="Q165" s="18"/>
      <c r="R165" s="18"/>
    </row>
    <row r="166" spans="1:18" ht="15">
      <c r="A166" s="18"/>
      <c r="B166" s="18"/>
      <c r="C166" s="18"/>
      <c r="D166" s="18"/>
      <c r="E166" s="20"/>
      <c r="F166" s="21"/>
      <c r="G166" s="21"/>
      <c r="H166" s="21"/>
      <c r="I166" s="21"/>
      <c r="J166" s="20"/>
      <c r="K166" s="20"/>
      <c r="L166" s="20"/>
      <c r="M166" s="18"/>
      <c r="N166" s="18"/>
      <c r="O166" s="18"/>
      <c r="P166" s="18"/>
      <c r="Q166" s="18"/>
      <c r="R166" s="18"/>
    </row>
    <row r="167" spans="1:18" ht="15">
      <c r="A167" s="18"/>
      <c r="B167" s="18"/>
      <c r="C167" s="18"/>
      <c r="D167" s="18"/>
      <c r="E167" s="18"/>
      <c r="F167" s="18"/>
      <c r="G167" s="18"/>
      <c r="H167" s="18"/>
      <c r="I167" s="18"/>
      <c r="J167" s="134">
        <f>SUM(J157+K157)</f>
        <v>13327421.94</v>
      </c>
      <c r="K167" s="18"/>
      <c r="L167" s="18"/>
      <c r="M167" s="18"/>
      <c r="N167" s="18"/>
      <c r="O167" s="18"/>
      <c r="P167" s="18"/>
      <c r="Q167" s="18"/>
      <c r="R167" s="18"/>
    </row>
  </sheetData>
  <sheetProtection/>
  <mergeCells count="196">
    <mergeCell ref="B99:B104"/>
    <mergeCell ref="C99:C104"/>
    <mergeCell ref="D99:D104"/>
    <mergeCell ref="M99:M104"/>
    <mergeCell ref="B105:B110"/>
    <mergeCell ref="C105:C110"/>
    <mergeCell ref="D105:D110"/>
    <mergeCell ref="M105:M110"/>
    <mergeCell ref="B87:B92"/>
    <mergeCell ref="C87:C92"/>
    <mergeCell ref="D87:D92"/>
    <mergeCell ref="B93:B98"/>
    <mergeCell ref="C93:C98"/>
    <mergeCell ref="D93:D98"/>
    <mergeCell ref="M75:M80"/>
    <mergeCell ref="N75:N80"/>
    <mergeCell ref="B81:B86"/>
    <mergeCell ref="C81:C86"/>
    <mergeCell ref="D81:D86"/>
    <mergeCell ref="M81:M86"/>
    <mergeCell ref="N81:N86"/>
    <mergeCell ref="C51:C56"/>
    <mergeCell ref="D51:D56"/>
    <mergeCell ref="B57:B62"/>
    <mergeCell ref="C57:C62"/>
    <mergeCell ref="D57:D62"/>
    <mergeCell ref="D75:D80"/>
    <mergeCell ref="B39:B44"/>
    <mergeCell ref="C39:C44"/>
    <mergeCell ref="D39:D44"/>
    <mergeCell ref="B45:B50"/>
    <mergeCell ref="C45:C50"/>
    <mergeCell ref="D45:D50"/>
    <mergeCell ref="B27:B32"/>
    <mergeCell ref="C27:C32"/>
    <mergeCell ref="D27:D32"/>
    <mergeCell ref="B33:B38"/>
    <mergeCell ref="C33:C38"/>
    <mergeCell ref="D33:D38"/>
    <mergeCell ref="B15:B20"/>
    <mergeCell ref="C15:C20"/>
    <mergeCell ref="D15:D20"/>
    <mergeCell ref="B21:B26"/>
    <mergeCell ref="C21:C26"/>
    <mergeCell ref="D21:D26"/>
    <mergeCell ref="A153:A157"/>
    <mergeCell ref="B153:B157"/>
    <mergeCell ref="C153:C157"/>
    <mergeCell ref="B141:B146"/>
    <mergeCell ref="C141:C146"/>
    <mergeCell ref="M63:M68"/>
    <mergeCell ref="M69:M74"/>
    <mergeCell ref="D153:D157"/>
    <mergeCell ref="B111:B116"/>
    <mergeCell ref="C113:C116"/>
    <mergeCell ref="B147:B152"/>
    <mergeCell ref="C147:C152"/>
    <mergeCell ref="A105:A110"/>
    <mergeCell ref="A117:A122"/>
    <mergeCell ref="B129:B134"/>
    <mergeCell ref="C129:C134"/>
    <mergeCell ref="A141:A146"/>
    <mergeCell ref="A147:A152"/>
    <mergeCell ref="N105:N110"/>
    <mergeCell ref="M113:M116"/>
    <mergeCell ref="N114:N116"/>
    <mergeCell ref="M117:M122"/>
    <mergeCell ref="N117:N122"/>
    <mergeCell ref="D115:D116"/>
    <mergeCell ref="D117:D122"/>
    <mergeCell ref="D141:D146"/>
    <mergeCell ref="M129:M134"/>
    <mergeCell ref="N129:N134"/>
    <mergeCell ref="A63:A68"/>
    <mergeCell ref="N45:N50"/>
    <mergeCell ref="N93:N98"/>
    <mergeCell ref="M135:M140"/>
    <mergeCell ref="A129:A134"/>
    <mergeCell ref="A135:A140"/>
    <mergeCell ref="D129:D134"/>
    <mergeCell ref="B51:B56"/>
    <mergeCell ref="B135:B140"/>
    <mergeCell ref="C135:C140"/>
    <mergeCell ref="D135:D140"/>
    <mergeCell ref="N135:N140"/>
    <mergeCell ref="A69:A74"/>
    <mergeCell ref="A75:A80"/>
    <mergeCell ref="M87:M92"/>
    <mergeCell ref="N87:N92"/>
    <mergeCell ref="B69:B74"/>
    <mergeCell ref="A99:A104"/>
    <mergeCell ref="M147:M152"/>
    <mergeCell ref="N147:N152"/>
    <mergeCell ref="M15:M20"/>
    <mergeCell ref="N15:N20"/>
    <mergeCell ref="M27:M32"/>
    <mergeCell ref="N27:N32"/>
    <mergeCell ref="N21:N26"/>
    <mergeCell ref="M51:M56"/>
    <mergeCell ref="N51:N56"/>
    <mergeCell ref="M45:M50"/>
    <mergeCell ref="S101:S103"/>
    <mergeCell ref="T101:T103"/>
    <mergeCell ref="S59:S61"/>
    <mergeCell ref="S107:S109"/>
    <mergeCell ref="T107:T109"/>
    <mergeCell ref="S131:S133"/>
    <mergeCell ref="T131:T133"/>
    <mergeCell ref="T83:T85"/>
    <mergeCell ref="T77:T79"/>
    <mergeCell ref="S137:S139"/>
    <mergeCell ref="T137:T139"/>
    <mergeCell ref="S41:S43"/>
    <mergeCell ref="T41:T43"/>
    <mergeCell ref="S47:S49"/>
    <mergeCell ref="T47:T49"/>
    <mergeCell ref="S53:S55"/>
    <mergeCell ref="T53:T55"/>
    <mergeCell ref="S77:S79"/>
    <mergeCell ref="S89:S91"/>
    <mergeCell ref="S17:S19"/>
    <mergeCell ref="T89:T91"/>
    <mergeCell ref="S95:S97"/>
    <mergeCell ref="T95:T97"/>
    <mergeCell ref="T17:T19"/>
    <mergeCell ref="S23:S25"/>
    <mergeCell ref="T23:T25"/>
    <mergeCell ref="S35:S37"/>
    <mergeCell ref="T35:T37"/>
    <mergeCell ref="T59:T61"/>
    <mergeCell ref="N33:N38"/>
    <mergeCell ref="R9:R11"/>
    <mergeCell ref="M1:R1"/>
    <mergeCell ref="M2:R5"/>
    <mergeCell ref="A6:R7"/>
    <mergeCell ref="A8:R8"/>
    <mergeCell ref="A9:A11"/>
    <mergeCell ref="B9:B11"/>
    <mergeCell ref="C9:C11"/>
    <mergeCell ref="D9:D11"/>
    <mergeCell ref="E9:E11"/>
    <mergeCell ref="M155:R157"/>
    <mergeCell ref="Q107:Q109"/>
    <mergeCell ref="Q95:Q97"/>
    <mergeCell ref="A13:R13"/>
    <mergeCell ref="A14:R14"/>
    <mergeCell ref="O47:O49"/>
    <mergeCell ref="C69:C74"/>
    <mergeCell ref="N69:N72"/>
    <mergeCell ref="N65:N68"/>
    <mergeCell ref="F9:L10"/>
    <mergeCell ref="P47:P49"/>
    <mergeCell ref="Q47:Q49"/>
    <mergeCell ref="Q53:Q55"/>
    <mergeCell ref="M9:M11"/>
    <mergeCell ref="N9:N11"/>
    <mergeCell ref="M21:M26"/>
    <mergeCell ref="M33:M38"/>
    <mergeCell ref="M39:M44"/>
    <mergeCell ref="N39:N44"/>
    <mergeCell ref="V59:W61"/>
    <mergeCell ref="V78:W83"/>
    <mergeCell ref="S83:S85"/>
    <mergeCell ref="B75:B80"/>
    <mergeCell ref="C75:C80"/>
    <mergeCell ref="D69:D74"/>
    <mergeCell ref="B63:B68"/>
    <mergeCell ref="N57:N62"/>
    <mergeCell ref="N63:N64"/>
    <mergeCell ref="U59:U61"/>
    <mergeCell ref="A15:A20"/>
    <mergeCell ref="A21:A26"/>
    <mergeCell ref="A27:A32"/>
    <mergeCell ref="A33:A38"/>
    <mergeCell ref="A39:A44"/>
    <mergeCell ref="M93:M98"/>
    <mergeCell ref="C63:C68"/>
    <mergeCell ref="D63:D68"/>
    <mergeCell ref="A57:A62"/>
    <mergeCell ref="M57:M62"/>
    <mergeCell ref="A45:A50"/>
    <mergeCell ref="A51:A56"/>
    <mergeCell ref="A81:A86"/>
    <mergeCell ref="A87:A92"/>
    <mergeCell ref="A93:A98"/>
    <mergeCell ref="A111:A116"/>
    <mergeCell ref="C117:C118"/>
    <mergeCell ref="N99:N103"/>
    <mergeCell ref="M153:R154"/>
    <mergeCell ref="B117:B122"/>
    <mergeCell ref="A123:A128"/>
    <mergeCell ref="B123:B128"/>
    <mergeCell ref="C123:C128"/>
    <mergeCell ref="M141:M146"/>
    <mergeCell ref="N141:N146"/>
    <mergeCell ref="D147:D152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0" fitToWidth="1" horizontalDpi="600" verticalDpi="600" orientation="landscape" paperSize="9" scale="43" r:id="rId2"/>
  <rowBreaks count="7" manualBreakCount="7">
    <brk id="44" max="17" man="1"/>
    <brk id="71" max="17" man="1"/>
    <brk id="92" max="17" man="1"/>
    <brk id="108" max="17" man="1"/>
    <brk id="134" max="17" man="1"/>
    <brk id="159" max="17" man="1"/>
    <brk id="16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view="pageBreakPreview" zoomScale="70" zoomScaleNormal="56" zoomScaleSheetLayoutView="70" zoomScalePageLayoutView="60" workbookViewId="0" topLeftCell="B18">
      <selection activeCell="C58" sqref="C58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8.57421875" style="0" customWidth="1"/>
    <col min="4" max="4" width="16.710937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hidden="1" customWidth="1"/>
    <col min="10" max="10" width="16.140625" style="0" customWidth="1"/>
    <col min="11" max="13" width="17.140625" style="0" customWidth="1"/>
    <col min="14" max="14" width="42.28125" style="0" customWidth="1"/>
    <col min="15" max="15" width="15.8515625" style="0" customWidth="1"/>
    <col min="16" max="17" width="0" style="0" hidden="1" customWidth="1"/>
    <col min="18" max="18" width="14.8515625" style="0" hidden="1" customWidth="1"/>
    <col min="19" max="20" width="15.421875" style="0" customWidth="1"/>
    <col min="21" max="21" width="18.140625" style="0" customWidth="1"/>
    <col min="22" max="22" width="16.57421875" style="0" customWidth="1"/>
  </cols>
  <sheetData>
    <row r="1" spans="1:21" ht="54" customHeight="1">
      <c r="A1" s="5"/>
      <c r="B1" s="6"/>
      <c r="C1" s="7"/>
      <c r="D1" s="7"/>
      <c r="E1" s="8"/>
      <c r="F1" s="9"/>
      <c r="G1" s="10"/>
      <c r="H1" s="10"/>
      <c r="I1" s="11"/>
      <c r="J1" s="11"/>
      <c r="K1" s="11"/>
      <c r="L1" s="11"/>
      <c r="M1" s="11"/>
      <c r="N1" s="213"/>
      <c r="O1" s="213"/>
      <c r="P1" s="213"/>
      <c r="Q1" s="213"/>
      <c r="R1" s="213"/>
      <c r="S1" s="213"/>
      <c r="T1" s="213"/>
      <c r="U1" s="213"/>
    </row>
    <row r="2" spans="1:21" ht="23.25" customHeight="1">
      <c r="A2" s="5"/>
      <c r="B2" s="6"/>
      <c r="C2" s="7"/>
      <c r="D2" s="7"/>
      <c r="E2" s="8"/>
      <c r="F2" s="9"/>
      <c r="G2" s="10"/>
      <c r="H2" s="10"/>
      <c r="I2" s="11"/>
      <c r="J2" s="11"/>
      <c r="K2" s="11"/>
      <c r="L2" s="11"/>
      <c r="M2" s="11"/>
      <c r="N2" s="214" t="s">
        <v>51</v>
      </c>
      <c r="O2" s="214"/>
      <c r="P2" s="214"/>
      <c r="Q2" s="214"/>
      <c r="R2" s="214"/>
      <c r="S2" s="214"/>
      <c r="T2" s="214"/>
      <c r="U2" s="214"/>
    </row>
    <row r="3" spans="1:21" ht="11.25" customHeight="1">
      <c r="A3" s="5"/>
      <c r="B3" s="6"/>
      <c r="C3" s="7"/>
      <c r="D3" s="7"/>
      <c r="E3" s="8"/>
      <c r="F3" s="9"/>
      <c r="G3" s="10"/>
      <c r="H3" s="10"/>
      <c r="I3" s="11"/>
      <c r="J3" s="11"/>
      <c r="K3" s="11"/>
      <c r="L3" s="11"/>
      <c r="M3" s="11"/>
      <c r="N3" s="214"/>
      <c r="O3" s="214"/>
      <c r="P3" s="214"/>
      <c r="Q3" s="214"/>
      <c r="R3" s="214"/>
      <c r="S3" s="214"/>
      <c r="T3" s="214"/>
      <c r="U3" s="214"/>
    </row>
    <row r="4" spans="1:21" ht="23.25" customHeight="1" hidden="1">
      <c r="A4" s="5"/>
      <c r="B4" s="6"/>
      <c r="C4" s="7"/>
      <c r="D4" s="7"/>
      <c r="E4" s="8"/>
      <c r="F4" s="9"/>
      <c r="G4" s="10"/>
      <c r="H4" s="10"/>
      <c r="I4" s="11"/>
      <c r="J4" s="11"/>
      <c r="K4" s="11"/>
      <c r="L4" s="11"/>
      <c r="M4" s="11"/>
      <c r="N4" s="214"/>
      <c r="O4" s="214"/>
      <c r="P4" s="214"/>
      <c r="Q4" s="214"/>
      <c r="R4" s="214"/>
      <c r="S4" s="214"/>
      <c r="T4" s="214"/>
      <c r="U4" s="214"/>
    </row>
    <row r="5" spans="1:21" ht="54" customHeight="1" hidden="1">
      <c r="A5" s="12"/>
      <c r="B5" s="13"/>
      <c r="C5" s="14"/>
      <c r="D5" s="14"/>
      <c r="E5" s="15"/>
      <c r="F5" s="9"/>
      <c r="G5" s="16"/>
      <c r="H5" s="16"/>
      <c r="I5" s="17"/>
      <c r="J5" s="17"/>
      <c r="K5" s="17"/>
      <c r="L5" s="17"/>
      <c r="M5" s="17"/>
      <c r="N5" s="214"/>
      <c r="O5" s="214"/>
      <c r="P5" s="214"/>
      <c r="Q5" s="214"/>
      <c r="R5" s="214"/>
      <c r="S5" s="214"/>
      <c r="T5" s="214"/>
      <c r="U5" s="214"/>
    </row>
    <row r="6" spans="1:21" ht="15">
      <c r="A6" s="215" t="s">
        <v>58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</row>
    <row r="7" spans="1:21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  <row r="8" spans="1:21" ht="29.2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2" ht="15.75" customHeight="1">
      <c r="A9" s="286" t="s">
        <v>3</v>
      </c>
      <c r="B9" s="286" t="s">
        <v>20</v>
      </c>
      <c r="C9" s="286" t="s">
        <v>59</v>
      </c>
      <c r="D9" s="286" t="s">
        <v>60</v>
      </c>
      <c r="E9" s="286" t="s">
        <v>13</v>
      </c>
      <c r="F9" s="334" t="s">
        <v>24</v>
      </c>
      <c r="G9" s="335"/>
      <c r="H9" s="335"/>
      <c r="I9" s="335"/>
      <c r="J9" s="335"/>
      <c r="K9" s="335"/>
      <c r="L9" s="336"/>
      <c r="M9" s="337"/>
      <c r="N9" s="324" t="s">
        <v>19</v>
      </c>
      <c r="O9" s="325"/>
      <c r="P9" s="325"/>
      <c r="Q9" s="325"/>
      <c r="R9" s="325"/>
      <c r="S9" s="325"/>
      <c r="T9" s="325"/>
      <c r="U9" s="325"/>
      <c r="V9" s="326"/>
    </row>
    <row r="10" spans="1:22" ht="15.75" customHeight="1">
      <c r="A10" s="287"/>
      <c r="B10" s="287"/>
      <c r="C10" s="287"/>
      <c r="D10" s="322"/>
      <c r="E10" s="287"/>
      <c r="F10" s="197" t="s">
        <v>0</v>
      </c>
      <c r="G10" s="197" t="s">
        <v>23</v>
      </c>
      <c r="H10" s="197"/>
      <c r="I10" s="197"/>
      <c r="J10" s="197"/>
      <c r="K10" s="197"/>
      <c r="L10" s="198"/>
      <c r="M10" s="198"/>
      <c r="N10" s="327"/>
      <c r="O10" s="328"/>
      <c r="P10" s="328"/>
      <c r="Q10" s="328"/>
      <c r="R10" s="328"/>
      <c r="S10" s="328"/>
      <c r="T10" s="328"/>
      <c r="U10" s="328"/>
      <c r="V10" s="329"/>
    </row>
    <row r="11" spans="1:22" ht="15.75">
      <c r="A11" s="301"/>
      <c r="B11" s="301"/>
      <c r="C11" s="301"/>
      <c r="D11" s="323"/>
      <c r="E11" s="301"/>
      <c r="F11" s="197"/>
      <c r="G11" s="2" t="s">
        <v>21</v>
      </c>
      <c r="H11" s="2" t="s">
        <v>22</v>
      </c>
      <c r="I11" s="3" t="s">
        <v>32</v>
      </c>
      <c r="J11" s="3" t="s">
        <v>50</v>
      </c>
      <c r="K11" s="3" t="s">
        <v>54</v>
      </c>
      <c r="L11" s="3" t="s">
        <v>67</v>
      </c>
      <c r="M11" s="3" t="s">
        <v>68</v>
      </c>
      <c r="N11" s="1" t="s">
        <v>14</v>
      </c>
      <c r="O11" s="1" t="s">
        <v>25</v>
      </c>
      <c r="P11" s="1">
        <v>2014</v>
      </c>
      <c r="Q11" s="1">
        <v>2015</v>
      </c>
      <c r="R11" s="1">
        <v>2019</v>
      </c>
      <c r="S11" s="1">
        <v>2021</v>
      </c>
      <c r="T11" s="1">
        <v>2022</v>
      </c>
      <c r="U11" s="1">
        <v>2023</v>
      </c>
      <c r="V11" s="1">
        <v>2024</v>
      </c>
    </row>
    <row r="12" spans="1:22" ht="15.75">
      <c r="A12" s="2" t="s">
        <v>8</v>
      </c>
      <c r="B12" s="2" t="s">
        <v>4</v>
      </c>
      <c r="C12" s="2" t="s">
        <v>5</v>
      </c>
      <c r="D12" s="2" t="s">
        <v>6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15</v>
      </c>
      <c r="J12" s="2" t="s">
        <v>11</v>
      </c>
      <c r="K12" s="2" t="s">
        <v>12</v>
      </c>
      <c r="L12" s="2" t="s">
        <v>15</v>
      </c>
      <c r="M12" s="2"/>
      <c r="N12" s="2" t="s">
        <v>16</v>
      </c>
      <c r="O12" s="2" t="s">
        <v>17</v>
      </c>
      <c r="P12" s="2" t="s">
        <v>62</v>
      </c>
      <c r="Q12" s="2" t="s">
        <v>63</v>
      </c>
      <c r="R12" s="2" t="s">
        <v>64</v>
      </c>
      <c r="S12" s="2" t="s">
        <v>18</v>
      </c>
      <c r="T12" s="2" t="s">
        <v>34</v>
      </c>
      <c r="U12" s="2" t="s">
        <v>61</v>
      </c>
      <c r="V12" s="64"/>
    </row>
    <row r="13" spans="1:22" ht="15.75">
      <c r="A13" s="330" t="s">
        <v>80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2"/>
      <c r="V13" s="64"/>
    </row>
    <row r="14" spans="1:22" ht="15.75" customHeight="1">
      <c r="A14" s="330" t="s">
        <v>35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2"/>
      <c r="V14" s="64"/>
    </row>
    <row r="15" spans="1:22" ht="23.25" customHeight="1">
      <c r="A15" s="180" t="s">
        <v>70</v>
      </c>
      <c r="B15" s="244" t="s">
        <v>82</v>
      </c>
      <c r="C15" s="270" t="s">
        <v>56</v>
      </c>
      <c r="D15" s="270" t="s">
        <v>65</v>
      </c>
      <c r="E15" s="231" t="s">
        <v>1</v>
      </c>
      <c r="F15" s="260">
        <f>J15+K15+L15</f>
        <v>2171247</v>
      </c>
      <c r="G15" s="31"/>
      <c r="H15" s="31"/>
      <c r="I15" s="260">
        <v>1000000</v>
      </c>
      <c r="J15" s="263">
        <f>J17</f>
        <v>723749</v>
      </c>
      <c r="K15" s="263">
        <f>K17</f>
        <v>723749</v>
      </c>
      <c r="L15" s="263">
        <f>L17</f>
        <v>723749</v>
      </c>
      <c r="M15" s="263">
        <f>M17</f>
        <v>0</v>
      </c>
      <c r="N15" s="257" t="s">
        <v>94</v>
      </c>
      <c r="O15" s="260" t="s">
        <v>49</v>
      </c>
      <c r="P15" s="260"/>
      <c r="Q15" s="260"/>
      <c r="R15" s="256">
        <v>18</v>
      </c>
      <c r="S15" s="256">
        <v>1</v>
      </c>
      <c r="T15" s="256">
        <v>1</v>
      </c>
      <c r="U15" s="256">
        <v>1</v>
      </c>
      <c r="V15" s="256">
        <v>0</v>
      </c>
    </row>
    <row r="16" spans="1:22" ht="45" customHeight="1">
      <c r="A16" s="333"/>
      <c r="B16" s="262"/>
      <c r="C16" s="276"/>
      <c r="D16" s="273"/>
      <c r="E16" s="265"/>
      <c r="F16" s="282"/>
      <c r="G16" s="86"/>
      <c r="H16" s="86"/>
      <c r="I16" s="261"/>
      <c r="J16" s="264"/>
      <c r="K16" s="264"/>
      <c r="L16" s="264"/>
      <c r="M16" s="264"/>
      <c r="N16" s="258"/>
      <c r="O16" s="261"/>
      <c r="P16" s="261"/>
      <c r="Q16" s="261"/>
      <c r="R16" s="259"/>
      <c r="S16" s="259"/>
      <c r="T16" s="259"/>
      <c r="U16" s="259"/>
      <c r="V16" s="259"/>
    </row>
    <row r="17" spans="1:22" ht="72.75" customHeight="1">
      <c r="A17" s="69" t="s">
        <v>87</v>
      </c>
      <c r="B17" s="70" t="s">
        <v>83</v>
      </c>
      <c r="C17" s="77" t="s">
        <v>56</v>
      </c>
      <c r="D17" s="94" t="s">
        <v>65</v>
      </c>
      <c r="E17" s="68" t="s">
        <v>1</v>
      </c>
      <c r="F17" s="79">
        <f>J17+K17+L17+M17</f>
        <v>2171247</v>
      </c>
      <c r="G17" s="66"/>
      <c r="H17" s="66"/>
      <c r="I17" s="75"/>
      <c r="J17" s="80">
        <v>723749</v>
      </c>
      <c r="K17" s="80">
        <v>723749</v>
      </c>
      <c r="L17" s="80">
        <v>723749</v>
      </c>
      <c r="M17" s="80">
        <v>0</v>
      </c>
      <c r="N17" s="74" t="s">
        <v>71</v>
      </c>
      <c r="O17" s="75" t="s">
        <v>49</v>
      </c>
      <c r="P17" s="75"/>
      <c r="Q17" s="75"/>
      <c r="R17" s="78"/>
      <c r="S17" s="78">
        <v>7</v>
      </c>
      <c r="T17" s="78">
        <v>7</v>
      </c>
      <c r="U17" s="78">
        <v>7</v>
      </c>
      <c r="V17" s="78">
        <v>0</v>
      </c>
    </row>
    <row r="18" spans="1:22" ht="36.75" customHeight="1">
      <c r="A18" s="180" t="s">
        <v>84</v>
      </c>
      <c r="B18" s="251" t="s">
        <v>85</v>
      </c>
      <c r="C18" s="270" t="s">
        <v>56</v>
      </c>
      <c r="D18" s="271" t="s">
        <v>65</v>
      </c>
      <c r="E18" s="31" t="s">
        <v>7</v>
      </c>
      <c r="F18" s="31">
        <f>SUM(J18:M18)</f>
        <v>568683</v>
      </c>
      <c r="G18" s="31"/>
      <c r="H18" s="31"/>
      <c r="I18" s="31">
        <v>523400</v>
      </c>
      <c r="J18" s="87">
        <f>SUM(J19:J20)</f>
        <v>189561</v>
      </c>
      <c r="K18" s="87">
        <f>SUM(K19:K20)</f>
        <v>189561</v>
      </c>
      <c r="L18" s="87">
        <f>SUM(L19:L20)</f>
        <v>189561</v>
      </c>
      <c r="M18" s="87">
        <f>SUM(M19:M20)</f>
        <v>0</v>
      </c>
      <c r="N18" s="257" t="s">
        <v>94</v>
      </c>
      <c r="O18" s="260" t="s">
        <v>49</v>
      </c>
      <c r="P18" s="31"/>
      <c r="Q18" s="31"/>
      <c r="R18" s="88"/>
      <c r="S18" s="256">
        <v>1</v>
      </c>
      <c r="T18" s="256">
        <v>1</v>
      </c>
      <c r="U18" s="256">
        <v>1</v>
      </c>
      <c r="V18" s="256">
        <v>0</v>
      </c>
    </row>
    <row r="19" spans="1:22" ht="37.5" customHeight="1">
      <c r="A19" s="266"/>
      <c r="B19" s="268"/>
      <c r="C19" s="266"/>
      <c r="D19" s="272"/>
      <c r="E19" s="27" t="s">
        <v>2</v>
      </c>
      <c r="F19" s="31">
        <f>SUM(J19:M19)</f>
        <v>0</v>
      </c>
      <c r="G19" s="31"/>
      <c r="H19" s="31"/>
      <c r="I19" s="89">
        <v>523400</v>
      </c>
      <c r="J19" s="90">
        <v>0</v>
      </c>
      <c r="K19" s="90">
        <v>0</v>
      </c>
      <c r="L19" s="90">
        <v>0</v>
      </c>
      <c r="M19" s="90">
        <f aca="true" t="shared" si="0" ref="J19:M20">M21</f>
        <v>0</v>
      </c>
      <c r="N19" s="274"/>
      <c r="O19" s="266"/>
      <c r="P19" s="53"/>
      <c r="Q19" s="53"/>
      <c r="R19" s="91"/>
      <c r="S19" s="165"/>
      <c r="T19" s="165"/>
      <c r="U19" s="165"/>
      <c r="V19" s="165"/>
    </row>
    <row r="20" spans="1:22" ht="37.5" customHeight="1">
      <c r="A20" s="267"/>
      <c r="B20" s="269"/>
      <c r="C20" s="267"/>
      <c r="D20" s="273"/>
      <c r="E20" s="27" t="s">
        <v>1</v>
      </c>
      <c r="F20" s="31">
        <f>SUM(J20:M20)</f>
        <v>568683</v>
      </c>
      <c r="G20" s="31"/>
      <c r="H20" s="31"/>
      <c r="I20" s="31">
        <v>0</v>
      </c>
      <c r="J20" s="27">
        <f t="shared" si="0"/>
        <v>189561</v>
      </c>
      <c r="K20" s="27">
        <f t="shared" si="0"/>
        <v>189561</v>
      </c>
      <c r="L20" s="27">
        <f t="shared" si="0"/>
        <v>189561</v>
      </c>
      <c r="M20" s="27">
        <f t="shared" si="0"/>
        <v>0</v>
      </c>
      <c r="N20" s="275"/>
      <c r="O20" s="267"/>
      <c r="P20" s="31"/>
      <c r="Q20" s="31"/>
      <c r="R20" s="88"/>
      <c r="S20" s="167"/>
      <c r="T20" s="167"/>
      <c r="U20" s="167"/>
      <c r="V20" s="167"/>
    </row>
    <row r="21" spans="1:22" ht="129" customHeight="1">
      <c r="A21" s="95" t="s">
        <v>88</v>
      </c>
      <c r="B21" s="96" t="s">
        <v>96</v>
      </c>
      <c r="C21" s="97" t="s">
        <v>56</v>
      </c>
      <c r="D21" s="97" t="s">
        <v>65</v>
      </c>
      <c r="E21" s="32" t="s">
        <v>2</v>
      </c>
      <c r="F21" s="32">
        <f>J21+K21+L21+M21</f>
        <v>0</v>
      </c>
      <c r="G21" s="32"/>
      <c r="H21" s="32"/>
      <c r="I21" s="32"/>
      <c r="J21" s="32">
        <v>0</v>
      </c>
      <c r="K21" s="32">
        <v>0</v>
      </c>
      <c r="L21" s="32">
        <v>0</v>
      </c>
      <c r="M21" s="32">
        <v>0</v>
      </c>
      <c r="N21" s="98" t="s">
        <v>77</v>
      </c>
      <c r="O21" s="99" t="s">
        <v>49</v>
      </c>
      <c r="P21" s="31"/>
      <c r="Q21" s="31"/>
      <c r="R21" s="88"/>
      <c r="S21" s="97">
        <v>0</v>
      </c>
      <c r="T21" s="97">
        <v>0</v>
      </c>
      <c r="U21" s="97">
        <v>0</v>
      </c>
      <c r="V21" s="97">
        <v>0</v>
      </c>
    </row>
    <row r="22" spans="1:22" ht="32.25" customHeight="1">
      <c r="A22" s="294" t="s">
        <v>95</v>
      </c>
      <c r="B22" s="296" t="s">
        <v>86</v>
      </c>
      <c r="C22" s="288" t="s">
        <v>56</v>
      </c>
      <c r="D22" s="277" t="s">
        <v>65</v>
      </c>
      <c r="E22" s="203" t="s">
        <v>1</v>
      </c>
      <c r="F22" s="283">
        <f>J22+K22+L22+M22</f>
        <v>568683</v>
      </c>
      <c r="G22" s="76"/>
      <c r="H22" s="76"/>
      <c r="I22" s="93">
        <v>523400</v>
      </c>
      <c r="J22" s="284">
        <v>189561</v>
      </c>
      <c r="K22" s="284">
        <v>189561</v>
      </c>
      <c r="L22" s="284">
        <v>189561</v>
      </c>
      <c r="M22" s="284">
        <v>0</v>
      </c>
      <c r="N22" s="309" t="s">
        <v>77</v>
      </c>
      <c r="O22" s="316" t="s">
        <v>49</v>
      </c>
      <c r="P22" s="288"/>
      <c r="Q22" s="288"/>
      <c r="R22" s="316"/>
      <c r="S22" s="316">
        <v>2</v>
      </c>
      <c r="T22" s="316">
        <v>2</v>
      </c>
      <c r="U22" s="316">
        <v>2</v>
      </c>
      <c r="V22" s="316">
        <v>0</v>
      </c>
    </row>
    <row r="23" spans="1:22" ht="32.25" customHeight="1">
      <c r="A23" s="295"/>
      <c r="B23" s="297"/>
      <c r="C23" s="289"/>
      <c r="D23" s="278"/>
      <c r="E23" s="167"/>
      <c r="F23" s="167"/>
      <c r="G23" s="32"/>
      <c r="H23" s="32"/>
      <c r="I23" s="32">
        <v>0</v>
      </c>
      <c r="J23" s="285"/>
      <c r="K23" s="285"/>
      <c r="L23" s="285"/>
      <c r="M23" s="285"/>
      <c r="N23" s="310"/>
      <c r="O23" s="318"/>
      <c r="P23" s="289"/>
      <c r="Q23" s="289"/>
      <c r="R23" s="318"/>
      <c r="S23" s="318"/>
      <c r="T23" s="318"/>
      <c r="U23" s="318"/>
      <c r="V23" s="318"/>
    </row>
    <row r="24" spans="1:22" ht="25.5" customHeight="1">
      <c r="A24" s="290" t="s">
        <v>92</v>
      </c>
      <c r="B24" s="244" t="s">
        <v>36</v>
      </c>
      <c r="C24" s="279" t="s">
        <v>43</v>
      </c>
      <c r="D24" s="279" t="s">
        <v>69</v>
      </c>
      <c r="E24" s="84" t="s">
        <v>7</v>
      </c>
      <c r="F24" s="86">
        <f>SUM(J24:L24)</f>
        <v>16441914</v>
      </c>
      <c r="G24" s="86"/>
      <c r="H24" s="86"/>
      <c r="I24" s="86" t="e">
        <f>I25+I26</f>
        <v>#REF!</v>
      </c>
      <c r="J24" s="84">
        <f>J25+J26</f>
        <v>5480638</v>
      </c>
      <c r="K24" s="84">
        <f>K25+K26</f>
        <v>5480638</v>
      </c>
      <c r="L24" s="84">
        <f>L25+L26</f>
        <v>5480638</v>
      </c>
      <c r="M24" s="86">
        <f>M25+M26</f>
        <v>0</v>
      </c>
      <c r="N24" s="257" t="s">
        <v>76</v>
      </c>
      <c r="O24" s="279" t="s">
        <v>49</v>
      </c>
      <c r="P24" s="92"/>
      <c r="Q24" s="92"/>
      <c r="R24" s="319">
        <v>3</v>
      </c>
      <c r="S24" s="279">
        <v>6</v>
      </c>
      <c r="T24" s="279">
        <v>6</v>
      </c>
      <c r="U24" s="279">
        <v>6</v>
      </c>
      <c r="V24" s="279">
        <v>0</v>
      </c>
    </row>
    <row r="25" spans="1:22" ht="22.5" customHeight="1">
      <c r="A25" s="291"/>
      <c r="B25" s="293"/>
      <c r="C25" s="280"/>
      <c r="D25" s="266"/>
      <c r="E25" s="84" t="s">
        <v>2</v>
      </c>
      <c r="F25" s="86">
        <f>SUM(J25:M25)</f>
        <v>0</v>
      </c>
      <c r="G25" s="86"/>
      <c r="H25" s="86"/>
      <c r="I25" s="31">
        <v>726700</v>
      </c>
      <c r="J25" s="27">
        <v>0</v>
      </c>
      <c r="K25" s="27">
        <v>0</v>
      </c>
      <c r="L25" s="27">
        <v>0</v>
      </c>
      <c r="M25" s="27">
        <f>M28</f>
        <v>0</v>
      </c>
      <c r="N25" s="317"/>
      <c r="O25" s="280"/>
      <c r="P25" s="92"/>
      <c r="Q25" s="92"/>
      <c r="R25" s="320"/>
      <c r="S25" s="280"/>
      <c r="T25" s="280"/>
      <c r="U25" s="280"/>
      <c r="V25" s="280"/>
    </row>
    <row r="26" spans="1:22" ht="22.5" customHeight="1">
      <c r="A26" s="292"/>
      <c r="B26" s="262"/>
      <c r="C26" s="281"/>
      <c r="D26" s="267"/>
      <c r="E26" s="27" t="s">
        <v>1</v>
      </c>
      <c r="F26" s="86">
        <f>SUM(J26:M26)</f>
        <v>16441914</v>
      </c>
      <c r="G26" s="31"/>
      <c r="H26" s="31"/>
      <c r="I26" s="31" t="e">
        <f>I29+I30+#REF!+I31+#REF!+I36+I39+#REF!</f>
        <v>#REF!</v>
      </c>
      <c r="J26" s="27">
        <f>J29+J30+J27+J31+J36+J39</f>
        <v>5480638</v>
      </c>
      <c r="K26" s="27">
        <f>K29+K30+K27+K31+K36+K39</f>
        <v>5480638</v>
      </c>
      <c r="L26" s="27">
        <f>L29+L30+L27+L31+L36+L39</f>
        <v>5480638</v>
      </c>
      <c r="M26" s="27">
        <v>0</v>
      </c>
      <c r="N26" s="258"/>
      <c r="O26" s="281"/>
      <c r="P26" s="83">
        <v>100</v>
      </c>
      <c r="Q26" s="83">
        <v>100</v>
      </c>
      <c r="R26" s="321"/>
      <c r="S26" s="281"/>
      <c r="T26" s="281"/>
      <c r="U26" s="281"/>
      <c r="V26" s="281"/>
    </row>
    <row r="27" spans="1:23" ht="153.75" customHeight="1">
      <c r="A27" s="72" t="s">
        <v>30</v>
      </c>
      <c r="B27" s="73" t="s">
        <v>74</v>
      </c>
      <c r="C27" s="58" t="s">
        <v>43</v>
      </c>
      <c r="D27" s="58" t="s">
        <v>65</v>
      </c>
      <c r="E27" s="32" t="s">
        <v>1</v>
      </c>
      <c r="F27" s="32">
        <f>J27+K27+L27</f>
        <v>5159124</v>
      </c>
      <c r="G27" s="32"/>
      <c r="H27" s="32"/>
      <c r="I27" s="32">
        <v>1719708</v>
      </c>
      <c r="J27" s="32">
        <v>1719708</v>
      </c>
      <c r="K27" s="32">
        <v>1719708</v>
      </c>
      <c r="L27" s="32">
        <v>1719708</v>
      </c>
      <c r="M27" s="32">
        <v>0</v>
      </c>
      <c r="N27" s="33" t="s">
        <v>57</v>
      </c>
      <c r="O27" s="67" t="s">
        <v>28</v>
      </c>
      <c r="P27" s="67"/>
      <c r="Q27" s="67"/>
      <c r="R27" s="67">
        <v>960</v>
      </c>
      <c r="S27" s="67">
        <v>960</v>
      </c>
      <c r="T27" s="67">
        <v>960</v>
      </c>
      <c r="U27" s="67">
        <v>960</v>
      </c>
      <c r="V27" s="67">
        <v>0</v>
      </c>
      <c r="W27" s="81" t="s">
        <v>81</v>
      </c>
    </row>
    <row r="28" spans="1:23" ht="227.25" customHeight="1">
      <c r="A28" s="72" t="s">
        <v>31</v>
      </c>
      <c r="B28" s="73" t="s">
        <v>98</v>
      </c>
      <c r="C28" s="58" t="s">
        <v>43</v>
      </c>
      <c r="D28" s="58" t="s">
        <v>65</v>
      </c>
      <c r="E28" s="32" t="s">
        <v>2</v>
      </c>
      <c r="F28" s="32">
        <f>J28+K28+L28</f>
        <v>0</v>
      </c>
      <c r="G28" s="101"/>
      <c r="H28" s="101"/>
      <c r="I28" s="32"/>
      <c r="J28" s="32">
        <v>0</v>
      </c>
      <c r="K28" s="32">
        <v>0</v>
      </c>
      <c r="L28" s="32">
        <v>0</v>
      </c>
      <c r="M28" s="32">
        <v>0</v>
      </c>
      <c r="N28" s="33" t="s">
        <v>99</v>
      </c>
      <c r="O28" s="100" t="s">
        <v>28</v>
      </c>
      <c r="P28" s="102"/>
      <c r="Q28" s="102"/>
      <c r="R28" s="103"/>
      <c r="S28" s="103">
        <v>0</v>
      </c>
      <c r="T28" s="103">
        <v>0</v>
      </c>
      <c r="U28" s="103">
        <v>0</v>
      </c>
      <c r="V28" s="103">
        <v>0</v>
      </c>
      <c r="W28" s="81"/>
    </row>
    <row r="29" spans="1:22" ht="75.75" customHeight="1">
      <c r="A29" s="2" t="s">
        <v>38</v>
      </c>
      <c r="B29" s="25" t="s">
        <v>72</v>
      </c>
      <c r="C29" s="48" t="s">
        <v>37</v>
      </c>
      <c r="D29" s="48" t="s">
        <v>65</v>
      </c>
      <c r="E29" s="32" t="s">
        <v>1</v>
      </c>
      <c r="F29" s="32">
        <f>J29+K29+L29+M29</f>
        <v>3024000</v>
      </c>
      <c r="G29" s="60"/>
      <c r="H29" s="60"/>
      <c r="I29" s="32">
        <v>917650</v>
      </c>
      <c r="J29" s="32">
        <v>1008000</v>
      </c>
      <c r="K29" s="32">
        <v>1008000</v>
      </c>
      <c r="L29" s="32">
        <v>1008000</v>
      </c>
      <c r="M29" s="32">
        <v>0</v>
      </c>
      <c r="N29" s="33" t="s">
        <v>47</v>
      </c>
      <c r="O29" s="34" t="s">
        <v>28</v>
      </c>
      <c r="P29" s="35"/>
      <c r="Q29" s="35"/>
      <c r="R29" s="54">
        <v>560</v>
      </c>
      <c r="S29" s="54">
        <v>560</v>
      </c>
      <c r="T29" s="54">
        <v>560</v>
      </c>
      <c r="U29" s="54">
        <v>560</v>
      </c>
      <c r="V29" s="54">
        <v>0</v>
      </c>
    </row>
    <row r="30" spans="1:22" ht="75.75" customHeight="1">
      <c r="A30" s="2" t="s">
        <v>41</v>
      </c>
      <c r="B30" s="25" t="s">
        <v>73</v>
      </c>
      <c r="C30" s="58" t="s">
        <v>37</v>
      </c>
      <c r="D30" s="58" t="s">
        <v>66</v>
      </c>
      <c r="E30" s="32" t="s">
        <v>1</v>
      </c>
      <c r="F30" s="32">
        <f>J30+K30+L30+M30</f>
        <v>388500</v>
      </c>
      <c r="G30" s="61"/>
      <c r="H30" s="61"/>
      <c r="I30" s="60">
        <v>129500</v>
      </c>
      <c r="J30" s="65">
        <v>129500</v>
      </c>
      <c r="K30" s="65">
        <v>129500</v>
      </c>
      <c r="L30" s="65">
        <v>129500</v>
      </c>
      <c r="M30" s="63">
        <v>0</v>
      </c>
      <c r="N30" s="33" t="s">
        <v>48</v>
      </c>
      <c r="O30" s="34" t="s">
        <v>28</v>
      </c>
      <c r="P30" s="35"/>
      <c r="Q30" s="35"/>
      <c r="R30" s="54">
        <v>65</v>
      </c>
      <c r="S30" s="54">
        <v>65</v>
      </c>
      <c r="T30" s="54">
        <v>65</v>
      </c>
      <c r="U30" s="54">
        <v>65</v>
      </c>
      <c r="V30" s="54">
        <v>0</v>
      </c>
    </row>
    <row r="31" spans="1:22" ht="29.25" customHeight="1">
      <c r="A31" s="286" t="s">
        <v>42</v>
      </c>
      <c r="B31" s="192" t="s">
        <v>39</v>
      </c>
      <c r="C31" s="300" t="s">
        <v>37</v>
      </c>
      <c r="D31" s="300" t="s">
        <v>65</v>
      </c>
      <c r="E31" s="203" t="s">
        <v>1</v>
      </c>
      <c r="F31" s="283">
        <f>SUM(J31:L34)</f>
        <v>1725000</v>
      </c>
      <c r="G31" s="38"/>
      <c r="H31" s="38"/>
      <c r="I31" s="311">
        <v>345000</v>
      </c>
      <c r="J31" s="203">
        <v>575000</v>
      </c>
      <c r="K31" s="203">
        <v>575000</v>
      </c>
      <c r="L31" s="203">
        <v>575000</v>
      </c>
      <c r="M31" s="203">
        <v>0</v>
      </c>
      <c r="N31" s="308" t="s">
        <v>78</v>
      </c>
      <c r="O31" s="315" t="s">
        <v>26</v>
      </c>
      <c r="P31" s="39"/>
      <c r="Q31" s="39"/>
      <c r="R31" s="304">
        <v>3</v>
      </c>
      <c r="S31" s="304">
        <v>3</v>
      </c>
      <c r="T31" s="304">
        <v>3</v>
      </c>
      <c r="U31" s="304">
        <v>3</v>
      </c>
      <c r="V31" s="304">
        <v>0</v>
      </c>
    </row>
    <row r="32" spans="1:22" ht="19.5" customHeight="1">
      <c r="A32" s="287"/>
      <c r="B32" s="296"/>
      <c r="C32" s="302"/>
      <c r="D32" s="165"/>
      <c r="E32" s="204"/>
      <c r="F32" s="165"/>
      <c r="G32" s="38"/>
      <c r="H32" s="38"/>
      <c r="I32" s="312"/>
      <c r="J32" s="204"/>
      <c r="K32" s="204"/>
      <c r="L32" s="165"/>
      <c r="M32" s="165"/>
      <c r="N32" s="309"/>
      <c r="O32" s="316"/>
      <c r="P32" s="40"/>
      <c r="Q32" s="40"/>
      <c r="R32" s="305"/>
      <c r="S32" s="305"/>
      <c r="T32" s="305"/>
      <c r="U32" s="305"/>
      <c r="V32" s="305"/>
    </row>
    <row r="33" spans="1:22" ht="20.25" customHeight="1">
      <c r="A33" s="287"/>
      <c r="B33" s="296"/>
      <c r="C33" s="302"/>
      <c r="D33" s="165"/>
      <c r="E33" s="204"/>
      <c r="F33" s="167"/>
      <c r="G33" s="32"/>
      <c r="H33" s="32"/>
      <c r="I33" s="312"/>
      <c r="J33" s="204"/>
      <c r="K33" s="204"/>
      <c r="L33" s="165"/>
      <c r="M33" s="165"/>
      <c r="N33" s="309"/>
      <c r="O33" s="316"/>
      <c r="P33" s="40"/>
      <c r="Q33" s="40"/>
      <c r="R33" s="306"/>
      <c r="S33" s="306"/>
      <c r="T33" s="306"/>
      <c r="U33" s="306"/>
      <c r="V33" s="306"/>
    </row>
    <row r="34" spans="1:22" ht="15" customHeight="1" hidden="1">
      <c r="A34" s="23" t="s">
        <v>33</v>
      </c>
      <c r="B34" s="297"/>
      <c r="C34" s="303"/>
      <c r="D34" s="62"/>
      <c r="E34" s="41"/>
      <c r="F34" s="32">
        <f aca="true" t="shared" si="1" ref="F34:F39">J34+K34+L34</f>
        <v>0</v>
      </c>
      <c r="G34" s="32"/>
      <c r="H34" s="32"/>
      <c r="I34" s="313"/>
      <c r="J34" s="307"/>
      <c r="K34" s="307"/>
      <c r="L34" s="56"/>
      <c r="M34" s="56"/>
      <c r="N34" s="42"/>
      <c r="O34" s="43"/>
      <c r="P34" s="43"/>
      <c r="Q34" s="43"/>
      <c r="R34" s="43"/>
      <c r="S34" s="43"/>
      <c r="T34" s="44"/>
      <c r="U34" s="44"/>
      <c r="V34" s="64"/>
    </row>
    <row r="35" spans="1:22" ht="25.5" customHeight="1" hidden="1">
      <c r="A35" s="26"/>
      <c r="B35" s="24"/>
      <c r="C35" s="28"/>
      <c r="D35" s="28"/>
      <c r="E35" s="27"/>
      <c r="F35" s="32">
        <f t="shared" si="1"/>
        <v>0</v>
      </c>
      <c r="G35" s="31"/>
      <c r="H35" s="31"/>
      <c r="I35" s="31"/>
      <c r="J35" s="27"/>
      <c r="K35" s="27"/>
      <c r="L35" s="30"/>
      <c r="M35" s="30"/>
      <c r="N35" s="36"/>
      <c r="O35" s="37"/>
      <c r="P35" s="45"/>
      <c r="Q35" s="45"/>
      <c r="R35" s="45"/>
      <c r="S35" s="45"/>
      <c r="T35" s="55"/>
      <c r="U35" s="37"/>
      <c r="V35" s="64"/>
    </row>
    <row r="36" spans="1:22" ht="115.5" customHeight="1">
      <c r="A36" s="2" t="s">
        <v>44</v>
      </c>
      <c r="B36" s="25" t="s">
        <v>40</v>
      </c>
      <c r="C36" s="29" t="s">
        <v>43</v>
      </c>
      <c r="D36" s="29" t="s">
        <v>65</v>
      </c>
      <c r="E36" s="32" t="s">
        <v>1</v>
      </c>
      <c r="F36" s="32">
        <f t="shared" si="1"/>
        <v>4931321.4</v>
      </c>
      <c r="G36" s="32"/>
      <c r="H36" s="32"/>
      <c r="I36" s="32">
        <v>1337781</v>
      </c>
      <c r="J36" s="32">
        <v>1643773.8</v>
      </c>
      <c r="K36" s="32">
        <v>1643773.8</v>
      </c>
      <c r="L36" s="32">
        <v>1643773.8</v>
      </c>
      <c r="M36" s="32">
        <v>0</v>
      </c>
      <c r="N36" s="47" t="s">
        <v>100</v>
      </c>
      <c r="O36" s="48" t="s">
        <v>28</v>
      </c>
      <c r="P36" s="46"/>
      <c r="Q36" s="46"/>
      <c r="R36" s="49" t="s">
        <v>55</v>
      </c>
      <c r="S36" s="49">
        <v>517</v>
      </c>
      <c r="T36" s="32">
        <v>517</v>
      </c>
      <c r="U36" s="32">
        <v>517</v>
      </c>
      <c r="V36" s="54">
        <v>0</v>
      </c>
    </row>
    <row r="37" spans="1:22" ht="33.75" customHeight="1">
      <c r="A37" s="286" t="s">
        <v>97</v>
      </c>
      <c r="B37" s="192" t="s">
        <v>27</v>
      </c>
      <c r="C37" s="203" t="s">
        <v>43</v>
      </c>
      <c r="D37" s="203" t="s">
        <v>65</v>
      </c>
      <c r="E37" s="31" t="s">
        <v>7</v>
      </c>
      <c r="F37" s="31">
        <f t="shared" si="1"/>
        <v>1213968.6</v>
      </c>
      <c r="G37" s="31"/>
      <c r="H37" s="31"/>
      <c r="I37" s="31">
        <f>I38+I39</f>
        <v>1343253.23</v>
      </c>
      <c r="J37" s="31">
        <f>SUM(J38:J39)</f>
        <v>404656.2</v>
      </c>
      <c r="K37" s="31">
        <f>SUM(K38:K39)</f>
        <v>404656.2</v>
      </c>
      <c r="L37" s="31">
        <f>SUM(L38:L39)</f>
        <v>404656.2</v>
      </c>
      <c r="M37" s="31">
        <f>SUM(M38:M39)</f>
        <v>0</v>
      </c>
      <c r="N37" s="308" t="s">
        <v>79</v>
      </c>
      <c r="O37" s="300" t="s">
        <v>28</v>
      </c>
      <c r="P37" s="50"/>
      <c r="Q37" s="50"/>
      <c r="R37" s="314">
        <v>1416</v>
      </c>
      <c r="S37" s="300">
        <v>1416</v>
      </c>
      <c r="T37" s="300">
        <v>1416</v>
      </c>
      <c r="U37" s="300">
        <v>1416</v>
      </c>
      <c r="V37" s="300">
        <v>0</v>
      </c>
    </row>
    <row r="38" spans="1:22" ht="33.75" customHeight="1">
      <c r="A38" s="287"/>
      <c r="B38" s="296"/>
      <c r="C38" s="204"/>
      <c r="D38" s="165"/>
      <c r="E38" s="32" t="s">
        <v>2</v>
      </c>
      <c r="F38" s="32">
        <f t="shared" si="1"/>
        <v>0</v>
      </c>
      <c r="G38" s="32"/>
      <c r="H38" s="32"/>
      <c r="I38" s="32">
        <v>726700</v>
      </c>
      <c r="J38" s="32">
        <v>0</v>
      </c>
      <c r="K38" s="32">
        <v>0</v>
      </c>
      <c r="L38" s="32">
        <v>0</v>
      </c>
      <c r="M38" s="32">
        <v>0</v>
      </c>
      <c r="N38" s="309"/>
      <c r="O38" s="302"/>
      <c r="P38" s="50"/>
      <c r="Q38" s="50"/>
      <c r="R38" s="302"/>
      <c r="S38" s="302"/>
      <c r="T38" s="302"/>
      <c r="U38" s="302"/>
      <c r="V38" s="302"/>
    </row>
    <row r="39" spans="1:22" ht="34.5" customHeight="1">
      <c r="A39" s="301"/>
      <c r="B39" s="297"/>
      <c r="C39" s="307"/>
      <c r="D39" s="167"/>
      <c r="E39" s="32" t="s">
        <v>1</v>
      </c>
      <c r="F39" s="32">
        <f t="shared" si="1"/>
        <v>1213968.6</v>
      </c>
      <c r="G39" s="32"/>
      <c r="H39" s="32"/>
      <c r="I39" s="32">
        <v>616553.23</v>
      </c>
      <c r="J39" s="32">
        <v>404656.2</v>
      </c>
      <c r="K39" s="32">
        <v>404656.2</v>
      </c>
      <c r="L39" s="32">
        <v>404656.2</v>
      </c>
      <c r="M39" s="32">
        <v>0</v>
      </c>
      <c r="N39" s="310"/>
      <c r="O39" s="303"/>
      <c r="P39" s="37"/>
      <c r="Q39" s="37"/>
      <c r="R39" s="303"/>
      <c r="S39" s="303"/>
      <c r="T39" s="303"/>
      <c r="U39" s="303"/>
      <c r="V39" s="303"/>
    </row>
    <row r="40" spans="1:22" ht="34.5" customHeight="1">
      <c r="A40" s="71" t="s">
        <v>75</v>
      </c>
      <c r="B40" s="85" t="s">
        <v>89</v>
      </c>
      <c r="C40" s="27" t="s">
        <v>43</v>
      </c>
      <c r="D40" s="27" t="s">
        <v>65</v>
      </c>
      <c r="E40" s="27" t="s">
        <v>1</v>
      </c>
      <c r="F40" s="31">
        <f>J40+K40+L40+M40</f>
        <v>1075080</v>
      </c>
      <c r="G40" s="31"/>
      <c r="H40" s="31"/>
      <c r="I40" s="31"/>
      <c r="J40" s="31">
        <f>J41+J42</f>
        <v>358360</v>
      </c>
      <c r="K40" s="31">
        <f>K41+K42</f>
        <v>358360</v>
      </c>
      <c r="L40" s="31">
        <f>L41+L42</f>
        <v>358360</v>
      </c>
      <c r="M40" s="31">
        <f>M41+M42</f>
        <v>0</v>
      </c>
      <c r="N40" s="82" t="s">
        <v>93</v>
      </c>
      <c r="O40" s="83" t="s">
        <v>49</v>
      </c>
      <c r="P40" s="83"/>
      <c r="Q40" s="83"/>
      <c r="R40" s="83">
        <v>2</v>
      </c>
      <c r="S40" s="83">
        <v>3</v>
      </c>
      <c r="T40" s="83">
        <v>3</v>
      </c>
      <c r="U40" s="83">
        <v>3</v>
      </c>
      <c r="V40" s="45">
        <v>0</v>
      </c>
    </row>
    <row r="41" spans="1:22" ht="54.75" customHeight="1">
      <c r="A41" s="2" t="s">
        <v>90</v>
      </c>
      <c r="B41" s="25" t="s">
        <v>45</v>
      </c>
      <c r="C41" s="29" t="s">
        <v>43</v>
      </c>
      <c r="D41" s="29" t="s">
        <v>65</v>
      </c>
      <c r="E41" s="29" t="s">
        <v>1</v>
      </c>
      <c r="F41" s="32">
        <f>SUM(J41:L41)</f>
        <v>1075080</v>
      </c>
      <c r="G41" s="32"/>
      <c r="H41" s="32"/>
      <c r="I41" s="32">
        <v>485520</v>
      </c>
      <c r="J41" s="29">
        <v>358360</v>
      </c>
      <c r="K41" s="29">
        <v>358360</v>
      </c>
      <c r="L41" s="29">
        <v>358360</v>
      </c>
      <c r="M41" s="29">
        <v>0</v>
      </c>
      <c r="N41" s="51" t="s">
        <v>52</v>
      </c>
      <c r="O41" s="48" t="s">
        <v>28</v>
      </c>
      <c r="P41" s="48"/>
      <c r="Q41" s="48"/>
      <c r="R41" s="48">
        <v>52</v>
      </c>
      <c r="S41" s="48">
        <v>75</v>
      </c>
      <c r="T41" s="48">
        <v>75</v>
      </c>
      <c r="U41" s="48">
        <v>75</v>
      </c>
      <c r="V41" s="48">
        <v>0</v>
      </c>
    </row>
    <row r="42" spans="1:24" ht="56.25" customHeight="1">
      <c r="A42" s="2" t="s">
        <v>91</v>
      </c>
      <c r="B42" s="25" t="s">
        <v>46</v>
      </c>
      <c r="C42" s="29" t="s">
        <v>43</v>
      </c>
      <c r="D42" s="29" t="s">
        <v>65</v>
      </c>
      <c r="E42" s="29" t="s">
        <v>1</v>
      </c>
      <c r="F42" s="32">
        <f>SUM(J42:L42)</f>
        <v>0</v>
      </c>
      <c r="G42" s="32"/>
      <c r="H42" s="32"/>
      <c r="I42" s="32">
        <v>0</v>
      </c>
      <c r="J42" s="29">
        <v>0</v>
      </c>
      <c r="K42" s="29">
        <v>0</v>
      </c>
      <c r="L42" s="29">
        <v>0</v>
      </c>
      <c r="M42" s="29">
        <v>0</v>
      </c>
      <c r="N42" s="51" t="s">
        <v>53</v>
      </c>
      <c r="O42" s="48" t="s">
        <v>28</v>
      </c>
      <c r="P42" s="48"/>
      <c r="Q42" s="48"/>
      <c r="R42" s="48">
        <v>52</v>
      </c>
      <c r="S42" s="48">
        <v>0</v>
      </c>
      <c r="T42" s="48">
        <v>0</v>
      </c>
      <c r="U42" s="48">
        <v>0</v>
      </c>
      <c r="V42" s="48">
        <v>0</v>
      </c>
      <c r="W42" s="4"/>
      <c r="X42" s="4"/>
    </row>
    <row r="43" spans="1:22" ht="15.75">
      <c r="A43" s="291"/>
      <c r="B43" s="298" t="s">
        <v>29</v>
      </c>
      <c r="C43" s="291"/>
      <c r="D43" s="290"/>
      <c r="E43" s="30" t="s">
        <v>7</v>
      </c>
      <c r="F43" s="52">
        <f>SUM(J43:L43)</f>
        <v>20256924</v>
      </c>
      <c r="G43" s="52" t="e">
        <f>SUM(G44:G45)</f>
        <v>#REF!</v>
      </c>
      <c r="H43" s="52" t="e">
        <f>SUM(H44:H45)</f>
        <v>#REF!</v>
      </c>
      <c r="I43" s="53" t="e">
        <f>I44+I45</f>
        <v>#REF!</v>
      </c>
      <c r="J43" s="57">
        <f>J44+J45</f>
        <v>6752308</v>
      </c>
      <c r="K43" s="57">
        <f>K44+K45</f>
        <v>6752308</v>
      </c>
      <c r="L43" s="57">
        <f>L44+L45</f>
        <v>6752308</v>
      </c>
      <c r="M43" s="57">
        <f>M44+M45</f>
        <v>0</v>
      </c>
      <c r="N43" s="338"/>
      <c r="O43" s="339"/>
      <c r="P43" s="339"/>
      <c r="Q43" s="339"/>
      <c r="R43" s="339"/>
      <c r="S43" s="339"/>
      <c r="T43" s="339"/>
      <c r="U43" s="339"/>
      <c r="V43" s="326"/>
    </row>
    <row r="44" spans="1:22" ht="15.75">
      <c r="A44" s="291"/>
      <c r="B44" s="298"/>
      <c r="C44" s="291"/>
      <c r="D44" s="165"/>
      <c r="E44" s="27" t="s">
        <v>2</v>
      </c>
      <c r="F44" s="59">
        <f>SUM(J44:L44)</f>
        <v>0</v>
      </c>
      <c r="G44" s="31" t="e">
        <f>#REF!+#REF!+#REF!+#REF!</f>
        <v>#REF!</v>
      </c>
      <c r="H44" s="31" t="e">
        <f>#REF!+#REF!+#REF!+#REF!</f>
        <v>#REF!</v>
      </c>
      <c r="I44" s="31">
        <f>I22+I25</f>
        <v>1250100</v>
      </c>
      <c r="J44" s="27">
        <f>J19+J25</f>
        <v>0</v>
      </c>
      <c r="K44" s="27">
        <f>K19+K25</f>
        <v>0</v>
      </c>
      <c r="L44" s="27">
        <f>L19+L25</f>
        <v>0</v>
      </c>
      <c r="M44" s="27">
        <f>M19+M25</f>
        <v>0</v>
      </c>
      <c r="N44" s="340"/>
      <c r="O44" s="341"/>
      <c r="P44" s="341"/>
      <c r="Q44" s="341"/>
      <c r="R44" s="341"/>
      <c r="S44" s="341"/>
      <c r="T44" s="341"/>
      <c r="U44" s="341"/>
      <c r="V44" s="342"/>
    </row>
    <row r="45" spans="1:22" ht="15.75">
      <c r="A45" s="292"/>
      <c r="B45" s="299"/>
      <c r="C45" s="292"/>
      <c r="D45" s="167"/>
      <c r="E45" s="27" t="s">
        <v>1</v>
      </c>
      <c r="F45" s="59">
        <f>SUM(J45:L45)</f>
        <v>20256924</v>
      </c>
      <c r="G45" s="31" t="e">
        <f>#REF!+#REF!+#REF!+#REF!</f>
        <v>#REF!</v>
      </c>
      <c r="H45" s="31" t="e">
        <f>#REF!+#REF!+#REF!+#REF!</f>
        <v>#REF!</v>
      </c>
      <c r="I45" s="52" t="e">
        <f>#REF!+I26+#REF!</f>
        <v>#REF!</v>
      </c>
      <c r="J45" s="30">
        <f>J15+J20+J26+J40</f>
        <v>6752308</v>
      </c>
      <c r="K45" s="30">
        <f>K15+K20+K26+K40</f>
        <v>6752308</v>
      </c>
      <c r="L45" s="30">
        <f>L15+L20+L26+L40</f>
        <v>6752308</v>
      </c>
      <c r="M45" s="30">
        <f>M15+M20+M26+M40</f>
        <v>0</v>
      </c>
      <c r="N45" s="343"/>
      <c r="O45" s="344"/>
      <c r="P45" s="344"/>
      <c r="Q45" s="344"/>
      <c r="R45" s="344"/>
      <c r="S45" s="344"/>
      <c r="T45" s="344"/>
      <c r="U45" s="344"/>
      <c r="V45" s="329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22"/>
      <c r="G47" s="22" t="e">
        <f>+G43-#REF!-#REF!</f>
        <v>#REF!</v>
      </c>
      <c r="H47" s="22" t="e">
        <f>+H43-#REF!-#REF!</f>
        <v>#REF!</v>
      </c>
      <c r="I47" s="22"/>
      <c r="J47" s="22"/>
      <c r="K47" s="22"/>
      <c r="L47" s="22"/>
      <c r="M47" s="22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8"/>
      <c r="B52" s="18"/>
      <c r="C52" s="18"/>
      <c r="D52" s="18"/>
      <c r="E52" s="20"/>
      <c r="F52" s="21"/>
      <c r="G52" s="21"/>
      <c r="H52" s="21"/>
      <c r="I52" s="21"/>
      <c r="J52" s="21"/>
      <c r="K52" s="20"/>
      <c r="L52" s="20"/>
      <c r="M52" s="20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sheetProtection/>
  <mergeCells count="109">
    <mergeCell ref="M31:M33"/>
    <mergeCell ref="U22:U23"/>
    <mergeCell ref="U24:U26"/>
    <mergeCell ref="T24:T26"/>
    <mergeCell ref="U37:U39"/>
    <mergeCell ref="O37:O39"/>
    <mergeCell ref="S31:S33"/>
    <mergeCell ref="S37:S39"/>
    <mergeCell ref="T31:T33"/>
    <mergeCell ref="N31:N33"/>
    <mergeCell ref="N43:V45"/>
    <mergeCell ref="V15:V16"/>
    <mergeCell ref="V22:V23"/>
    <mergeCell ref="V24:V26"/>
    <mergeCell ref="V31:V33"/>
    <mergeCell ref="T22:T23"/>
    <mergeCell ref="P22:P23"/>
    <mergeCell ref="Q22:Q23"/>
    <mergeCell ref="T37:T39"/>
    <mergeCell ref="V37:V39"/>
    <mergeCell ref="U15:U16"/>
    <mergeCell ref="C9:C11"/>
    <mergeCell ref="A13:U13"/>
    <mergeCell ref="S15:S16"/>
    <mergeCell ref="A15:A16"/>
    <mergeCell ref="D15:D16"/>
    <mergeCell ref="L15:L16"/>
    <mergeCell ref="F9:M9"/>
    <mergeCell ref="G10:M10"/>
    <mergeCell ref="A14:U14"/>
    <mergeCell ref="L22:L23"/>
    <mergeCell ref="M22:M23"/>
    <mergeCell ref="N22:N23"/>
    <mergeCell ref="T15:T16"/>
    <mergeCell ref="T18:T20"/>
    <mergeCell ref="M15:M16"/>
    <mergeCell ref="N1:U1"/>
    <mergeCell ref="F10:F11"/>
    <mergeCell ref="A6:U7"/>
    <mergeCell ref="A8:U8"/>
    <mergeCell ref="B9:B11"/>
    <mergeCell ref="A9:A11"/>
    <mergeCell ref="D9:D11"/>
    <mergeCell ref="N2:U5"/>
    <mergeCell ref="E9:E11"/>
    <mergeCell ref="N9:V10"/>
    <mergeCell ref="O31:O33"/>
    <mergeCell ref="N24:N26"/>
    <mergeCell ref="S22:S23"/>
    <mergeCell ref="R31:R33"/>
    <mergeCell ref="O15:O16"/>
    <mergeCell ref="Q15:Q16"/>
    <mergeCell ref="O22:O23"/>
    <mergeCell ref="R24:R26"/>
    <mergeCell ref="R22:R23"/>
    <mergeCell ref="S24:S26"/>
    <mergeCell ref="U31:U33"/>
    <mergeCell ref="C37:C39"/>
    <mergeCell ref="F31:F33"/>
    <mergeCell ref="L31:L33"/>
    <mergeCell ref="N37:N39"/>
    <mergeCell ref="E31:E33"/>
    <mergeCell ref="I31:I34"/>
    <mergeCell ref="R37:R39"/>
    <mergeCell ref="J31:J34"/>
    <mergeCell ref="K31:K34"/>
    <mergeCell ref="A43:A45"/>
    <mergeCell ref="B43:B45"/>
    <mergeCell ref="C43:C45"/>
    <mergeCell ref="D31:D33"/>
    <mergeCell ref="D37:D39"/>
    <mergeCell ref="D43:D45"/>
    <mergeCell ref="A37:A39"/>
    <mergeCell ref="B37:B39"/>
    <mergeCell ref="B31:B34"/>
    <mergeCell ref="C31:C34"/>
    <mergeCell ref="A31:A33"/>
    <mergeCell ref="C22:C23"/>
    <mergeCell ref="A24:A26"/>
    <mergeCell ref="B24:B26"/>
    <mergeCell ref="C24:C26"/>
    <mergeCell ref="A22:A23"/>
    <mergeCell ref="B22:B23"/>
    <mergeCell ref="D22:D23"/>
    <mergeCell ref="D24:D26"/>
    <mergeCell ref="O24:O26"/>
    <mergeCell ref="I15:I16"/>
    <mergeCell ref="F15:F16"/>
    <mergeCell ref="J15:J16"/>
    <mergeCell ref="E22:E23"/>
    <mergeCell ref="F22:F23"/>
    <mergeCell ref="J22:J23"/>
    <mergeCell ref="K22:K23"/>
    <mergeCell ref="A18:A20"/>
    <mergeCell ref="B18:B20"/>
    <mergeCell ref="C18:C20"/>
    <mergeCell ref="D18:D20"/>
    <mergeCell ref="N18:N20"/>
    <mergeCell ref="C15:C16"/>
    <mergeCell ref="U18:U20"/>
    <mergeCell ref="V18:V20"/>
    <mergeCell ref="N15:N16"/>
    <mergeCell ref="R15:R16"/>
    <mergeCell ref="P15:P16"/>
    <mergeCell ref="B15:B16"/>
    <mergeCell ref="K15:K16"/>
    <mergeCell ref="E15:E16"/>
    <mergeCell ref="O18:O20"/>
    <mergeCell ref="S18:S2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1" fitToWidth="1" horizontalDpi="600" verticalDpi="600" orientation="landscape" paperSize="9" scale="2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2024-02-14T07:52:50Z</dcterms:modified>
  <cp:category/>
  <cp:version/>
  <cp:contentType/>
  <cp:contentStatus/>
</cp:coreProperties>
</file>