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1095" windowWidth="10395" windowHeight="8700" tabRatio="675" activeTab="0"/>
  </bookViews>
  <sheets>
    <sheet name="Лист1" sheetId="1" r:id="rId1"/>
    <sheet name="ожидаемое свод" sheetId="2" r:id="rId2"/>
    <sheet name="го и чс" sheetId="3" r:id="rId3"/>
    <sheet name="УО" sheetId="4" r:id="rId4"/>
    <sheet name="УК" sheetId="5" r:id="rId5"/>
    <sheet name="УФ и С" sheetId="6" r:id="rId6"/>
    <sheet name="Совет" sheetId="7" r:id="rId7"/>
    <sheet name="Адм." sheetId="8" r:id="rId8"/>
    <sheet name="кумс" sheetId="9" r:id="rId9"/>
    <sheet name="укгх" sheetId="10" r:id="rId10"/>
  </sheets>
  <definedNames>
    <definedName name="_xlnm.Print_Area" localSheetId="0">'Лист1'!$A$1:$E$61</definedName>
  </definedNames>
  <calcPr fullCalcOnLoad="1"/>
</workbook>
</file>

<file path=xl/sharedStrings.xml><?xml version="1.0" encoding="utf-8"?>
<sst xmlns="http://schemas.openxmlformats.org/spreadsheetml/2006/main" count="295" uniqueCount="73">
  <si>
    <t>Средства массовой информации</t>
  </si>
  <si>
    <t>Наименование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</si>
  <si>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</si>
  <si>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</si>
  <si>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</si>
  <si>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</si>
  <si>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</si>
  <si>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 xml:space="preserve"> Налог на имущество физических лиц</t>
  </si>
  <si>
    <t>Налог на игорный бизнес</t>
  </si>
  <si>
    <t>Земельный налог</t>
  </si>
  <si>
    <t>ДОХОДЫ ОТ ИСПОЛЬЗОВАНИЯ ИМУЩЕСТВА</t>
  </si>
  <si>
    <t xml:space="preserve">Арендная плата за земли </t>
  </si>
  <si>
    <t>Доходы от сдачи в аренду имущества</t>
  </si>
  <si>
    <t>Прочие поступления от использования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</si>
  <si>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</si>
  <si>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</si>
  <si>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</si>
  <si>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ДОТАЦИЯ</t>
  </si>
  <si>
    <t>ИТОГО доходов</t>
  </si>
  <si>
    <t>Возврат кредита</t>
  </si>
  <si>
    <t>ВСЕГО</t>
  </si>
  <si>
    <t>% исполнения</t>
  </si>
  <si>
    <t>СУБСИДИИ</t>
  </si>
  <si>
    <t>СУБВЕНЦИИ</t>
  </si>
  <si>
    <t>Иные межбюджетные трансферты</t>
  </si>
  <si>
    <t>ИНФОРМАЦИЯ</t>
  </si>
  <si>
    <t>Возврат остатков субсидий, субвенций</t>
  </si>
  <si>
    <t>ДОХОДЫ</t>
  </si>
  <si>
    <t>Государственная пошлина</t>
  </si>
  <si>
    <t>Задолженность и перерасчеты по отмененным налогам и сборам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</si>
  <si>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</si>
  <si>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</si>
  <si>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</si>
  <si>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</si>
  <si>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</si>
  <si>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</si>
  <si>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</si>
  <si>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</si>
  <si>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</si>
  <si>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</si>
  <si>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</si>
  <si>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ИТОГО расходов</t>
  </si>
  <si>
    <t>Физическая культура и спорт</t>
  </si>
  <si>
    <t>Доходы от перечисления части прибыли  МУПов</t>
  </si>
  <si>
    <t>январь - октябрь (факт)</t>
  </si>
  <si>
    <t>БЕЗВОЗМЕЗДНЫЕ ПОСТУПЛЕНИЯ ОТ НЕРЕЗИДЕНТОВ</t>
  </si>
  <si>
    <t>экономического управления</t>
  </si>
  <si>
    <t>Ожидаемое исполнение в 2013 году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</si>
  <si>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</si>
  <si>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</si>
  <si>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Доходы от возврата остатков субсидий прошлых лет от автономных и бюджетных учреждений</t>
  </si>
  <si>
    <t>0100</t>
  </si>
  <si>
    <t>0300</t>
  </si>
  <si>
    <t>0400</t>
  </si>
  <si>
    <t>0500</t>
  </si>
  <si>
    <t>0700</t>
  </si>
  <si>
    <t>0800</t>
  </si>
  <si>
    <t>1000</t>
  </si>
  <si>
    <t>1100</t>
  </si>
  <si>
    <t>1200</t>
  </si>
  <si>
    <t>Утверждено на 2013 год (в ред.решения Совета депутатов от 29.10.2013 № 58)</t>
  </si>
  <si>
    <t xml:space="preserve">рублей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</si>
  <si>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</si>
  <si>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</si>
  <si>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безвозмездные поступления</t>
  </si>
  <si>
    <t>-</t>
  </si>
  <si>
    <t>по ожидаемому исполнению бюджета города Кировска в 2015 году (на 01.01.2016)</t>
  </si>
  <si>
    <t>Утверждено на 2015год (в ред.решения Совета депутатов от 24.11.2015 № 28)</t>
  </si>
  <si>
    <t>Ожидаемые поступления в 2015 году</t>
  </si>
  <si>
    <t>Невыясненные поступления</t>
  </si>
  <si>
    <t>Начальник  финансово-</t>
  </si>
  <si>
    <t>О.Л. Евсевьева</t>
  </si>
  <si>
    <t>Обслуживание государственного долга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</si>
</sst>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shrinkToFi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shrinkToFit="1"/>
    </xf>
    <xf numFmtId="3" fontId="3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64" fontId="9" fillId="0" borderId="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4" fontId="8" fillId="0" borderId="10" xfId="0" applyNumberFormat="1" applyFont="1" applyFill="1" applyBorder="1" applyAlignment="1">
      <alignment horizontal="right" vertical="center" shrinkToFit="1"/>
    </xf>
    <xf numFmtId="4" fontId="9" fillId="0" borderId="10" xfId="0" applyNumberFormat="1" applyFont="1" applyFill="1" applyBorder="1" applyAlignment="1">
      <alignment horizontal="right" vertical="center" shrinkToFit="1"/>
    </xf>
    <xf numFmtId="4" fontId="9" fillId="0" borderId="11" xfId="0" applyNumberFormat="1" applyFont="1" applyFill="1" applyBorder="1" applyAlignment="1">
      <alignment horizontal="right" vertical="center" shrinkToFit="1"/>
    </xf>
    <xf numFmtId="4" fontId="8" fillId="0" borderId="11" xfId="0" applyNumberFormat="1" applyFont="1" applyFill="1" applyBorder="1" applyAlignment="1">
      <alignment horizontal="right" vertical="center" shrinkToFit="1"/>
    </xf>
    <xf numFmtId="4" fontId="8" fillId="0" borderId="10" xfId="0" applyNumberFormat="1" applyFont="1" applyFill="1" applyBorder="1" applyAlignment="1">
      <alignment horizontal="right" vertical="top" shrinkToFit="1"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8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43.375" style="0" customWidth="1"/>
    <col min="2" max="2" width="17.125" style="0" customWidth="1"/>
    <col min="3" max="3" width="17.25390625" style="0" customWidth="1"/>
    <col min="4" max="4" width="10.875" style="0" customWidth="1"/>
    <col min="5" max="5" width="18.375" style="0" customWidth="1"/>
    <col min="6" max="6" width="10.75390625" style="0" bestFit="1" customWidth="1"/>
  </cols>
  <sheetData>
    <row r="1" spans="1:5" ht="15.75">
      <c r="A1" s="50" t="s">
        <v>25</v>
      </c>
      <c r="B1" s="50"/>
      <c r="C1" s="50"/>
      <c r="D1" s="50"/>
      <c r="E1" s="50"/>
    </row>
    <row r="2" spans="1:5" ht="20.25" customHeight="1">
      <c r="A2" s="49" t="s">
        <v>66</v>
      </c>
      <c r="B2" s="49"/>
      <c r="C2" s="49"/>
      <c r="D2" s="49"/>
      <c r="E2" s="49"/>
    </row>
    <row r="3" spans="1:5" ht="12.75">
      <c r="A3" s="48"/>
      <c r="B3" s="48"/>
      <c r="C3" s="48"/>
      <c r="D3" s="48"/>
      <c r="E3" s="36" t="s">
        <v>61</v>
      </c>
    </row>
    <row r="4" spans="1:5" ht="62.25" customHeight="1">
      <c r="A4" s="1" t="s">
        <v>1</v>
      </c>
      <c r="B4" s="1" t="s">
        <v>67</v>
      </c>
      <c r="C4" s="1" t="s">
        <v>44</v>
      </c>
      <c r="D4" s="5" t="s">
        <v>21</v>
      </c>
      <c r="E4" s="1" t="s">
        <v>68</v>
      </c>
    </row>
    <row r="5" spans="1:5" ht="15" customHeight="1">
      <c r="A5" s="6" t="s">
        <v>27</v>
      </c>
      <c r="B5" s="37">
        <f>B6+B8+B10+B14+B18+B19+B20+B25+B27+B28+B29+B31</f>
        <v>858731720</v>
      </c>
      <c r="C5" s="37">
        <f>C6+C8+C10+C14+C18+C19+C20+C25+C27+C28+C29+C31+C30</f>
        <v>697859690.5899999</v>
      </c>
      <c r="D5" s="37">
        <f>C5/B5*100</f>
        <v>81.26632268690388</v>
      </c>
      <c r="E5" s="37">
        <f>E6+E8+E10+E14+E18+E19+E20+E25+E27+E28+E29+E31</f>
        <v>858731720</v>
      </c>
    </row>
    <row r="6" spans="1:7" ht="15">
      <c r="A6" s="7" t="s">
        <v>2</v>
      </c>
      <c r="B6" s="38">
        <f>B7</f>
        <v>418410000</v>
      </c>
      <c r="C6" s="38">
        <f>C7</f>
        <v>332463733.39</v>
      </c>
      <c r="D6" s="38">
        <f aca="true" t="shared" si="0" ref="D6:D42">C6/B6*100</f>
        <v>79.45884022609403</v>
      </c>
      <c r="E6" s="38">
        <f>E7</f>
        <v>418410000</v>
      </c>
      <c r="F6" s="15"/>
      <c r="G6" s="15"/>
    </row>
    <row r="7" spans="1:5" ht="15">
      <c r="A7" s="7" t="s">
        <v>3</v>
      </c>
      <c r="B7" s="38">
        <v>418410000</v>
      </c>
      <c r="C7" s="38">
        <v>332463733.39</v>
      </c>
      <c r="D7" s="38">
        <f t="shared" si="0"/>
        <v>79.45884022609403</v>
      </c>
      <c r="E7" s="38">
        <v>418410000</v>
      </c>
    </row>
    <row r="8" spans="1:5" ht="60">
      <c r="A8" s="7" t="s">
        <v>62</v>
      </c>
      <c r="B8" s="38">
        <f>B9</f>
        <v>5527113</v>
      </c>
      <c r="C8" s="38">
        <f>C9</f>
        <v>4506811.09</v>
      </c>
      <c r="D8" s="38">
        <f t="shared" si="0"/>
        <v>81.54005698816</v>
      </c>
      <c r="E8" s="38">
        <f>E9</f>
        <v>5527113</v>
      </c>
    </row>
    <row r="9" spans="1:5" ht="45">
      <c r="A9" s="7" t="s">
        <v>63</v>
      </c>
      <c r="B9" s="38">
        <v>5527113</v>
      </c>
      <c r="C9" s="38">
        <v>4506811.09</v>
      </c>
      <c r="D9" s="38">
        <f t="shared" si="0"/>
        <v>81.54005698816</v>
      </c>
      <c r="E9" s="38">
        <v>5527113</v>
      </c>
    </row>
    <row r="10" spans="1:5" ht="15">
      <c r="A10" s="7" t="s">
        <v>4</v>
      </c>
      <c r="B10" s="38">
        <f>B11+B12+B13</f>
        <v>39772000</v>
      </c>
      <c r="C10" s="38">
        <f>C11+C12+C13</f>
        <v>37634614.88999999</v>
      </c>
      <c r="D10" s="38">
        <f t="shared" si="0"/>
        <v>94.62590488283212</v>
      </c>
      <c r="E10" s="38">
        <f>E11+E12+E13</f>
        <v>39772000</v>
      </c>
    </row>
    <row r="11" spans="1:5" ht="30">
      <c r="A11" s="7" t="s">
        <v>48</v>
      </c>
      <c r="B11" s="38">
        <v>22132000</v>
      </c>
      <c r="C11" s="38">
        <v>21040134.24</v>
      </c>
      <c r="D11" s="38">
        <f t="shared" si="0"/>
        <v>95.06657437195011</v>
      </c>
      <c r="E11" s="38">
        <v>22132000</v>
      </c>
    </row>
    <row r="12" spans="1:5" ht="30">
      <c r="A12" s="7" t="s">
        <v>5</v>
      </c>
      <c r="B12" s="38">
        <v>16500000</v>
      </c>
      <c r="C12" s="38">
        <v>15847522.36</v>
      </c>
      <c r="D12" s="38">
        <f t="shared" si="0"/>
        <v>96.04559006060606</v>
      </c>
      <c r="E12" s="38">
        <v>16500000</v>
      </c>
    </row>
    <row r="13" spans="1:5" ht="30">
      <c r="A13" s="7" t="s">
        <v>49</v>
      </c>
      <c r="B13" s="38">
        <v>1140000</v>
      </c>
      <c r="C13" s="38">
        <v>746958.29</v>
      </c>
      <c r="D13" s="38">
        <f t="shared" si="0"/>
        <v>65.52265701754386</v>
      </c>
      <c r="E13" s="38">
        <v>1140000</v>
      </c>
    </row>
    <row r="14" spans="1:5" ht="15">
      <c r="A14" s="7" t="s">
        <v>6</v>
      </c>
      <c r="B14" s="38">
        <f>B15+B16+B17</f>
        <v>59530000</v>
      </c>
      <c r="C14" s="38">
        <f>C15+C17</f>
        <v>46121142.06</v>
      </c>
      <c r="D14" s="38">
        <f t="shared" si="0"/>
        <v>77.47546121283388</v>
      </c>
      <c r="E14" s="38">
        <f>E15+E16+E17</f>
        <v>59530000</v>
      </c>
    </row>
    <row r="15" spans="1:5" ht="15">
      <c r="A15" s="7" t="s">
        <v>7</v>
      </c>
      <c r="B15" s="38">
        <v>8000000</v>
      </c>
      <c r="C15" s="38">
        <v>6614229.07</v>
      </c>
      <c r="D15" s="38">
        <f t="shared" si="0"/>
        <v>82.677863375</v>
      </c>
      <c r="E15" s="38">
        <v>8000000</v>
      </c>
    </row>
    <row r="16" spans="1:5" ht="15" hidden="1">
      <c r="A16" s="7" t="s">
        <v>8</v>
      </c>
      <c r="B16" s="38">
        <v>0</v>
      </c>
      <c r="C16" s="38"/>
      <c r="D16" s="38" t="e">
        <f t="shared" si="0"/>
        <v>#DIV/0!</v>
      </c>
      <c r="E16" s="38">
        <v>0</v>
      </c>
    </row>
    <row r="17" spans="1:5" ht="15">
      <c r="A17" s="7" t="s">
        <v>9</v>
      </c>
      <c r="B17" s="38">
        <v>51530000</v>
      </c>
      <c r="C17" s="38">
        <v>39506912.99</v>
      </c>
      <c r="D17" s="38">
        <f t="shared" si="0"/>
        <v>76.66779155831554</v>
      </c>
      <c r="E17" s="38">
        <v>51530000</v>
      </c>
    </row>
    <row r="18" spans="1:5" ht="15">
      <c r="A18" s="7" t="s">
        <v>28</v>
      </c>
      <c r="B18" s="38">
        <v>4029600</v>
      </c>
      <c r="C18" s="38">
        <v>3513291.5</v>
      </c>
      <c r="D18" s="38">
        <f t="shared" si="0"/>
        <v>87.1871029382569</v>
      </c>
      <c r="E18" s="38">
        <v>4029600</v>
      </c>
    </row>
    <row r="19" spans="1:5" ht="30">
      <c r="A19" s="7" t="s">
        <v>29</v>
      </c>
      <c r="B19" s="38">
        <v>0</v>
      </c>
      <c r="C19" s="38">
        <v>0</v>
      </c>
      <c r="D19" s="38" t="s">
        <v>65</v>
      </c>
      <c r="E19" s="38">
        <v>0</v>
      </c>
    </row>
    <row r="20" spans="1:7" ht="30" customHeight="1">
      <c r="A20" s="7" t="s">
        <v>10</v>
      </c>
      <c r="B20" s="38">
        <f>B21+B22+B23+B24</f>
        <v>242976999</v>
      </c>
      <c r="C20" s="38">
        <f>C21+C22+C24+C23</f>
        <v>186833847.21</v>
      </c>
      <c r="D20" s="38">
        <f t="shared" si="0"/>
        <v>76.89363519137052</v>
      </c>
      <c r="E20" s="38">
        <f>E21+E22+E23+E24</f>
        <v>242976999</v>
      </c>
      <c r="F20" s="15"/>
      <c r="G20" s="15"/>
    </row>
    <row r="21" spans="1:5" ht="15">
      <c r="A21" s="7" t="s">
        <v>11</v>
      </c>
      <c r="B21" s="38">
        <v>212789195</v>
      </c>
      <c r="C21" s="38">
        <v>161372150.19</v>
      </c>
      <c r="D21" s="38">
        <f t="shared" si="0"/>
        <v>75.83662797822042</v>
      </c>
      <c r="E21" s="38">
        <v>212789195</v>
      </c>
    </row>
    <row r="22" spans="1:5" ht="15">
      <c r="A22" s="7" t="s">
        <v>12</v>
      </c>
      <c r="B22" s="38">
        <v>28787000</v>
      </c>
      <c r="C22" s="38">
        <v>24760134.68</v>
      </c>
      <c r="D22" s="38">
        <f t="shared" si="0"/>
        <v>86.01151450307431</v>
      </c>
      <c r="E22" s="38">
        <v>28787000</v>
      </c>
    </row>
    <row r="23" spans="1:5" ht="13.5" customHeight="1">
      <c r="A23" s="7" t="s">
        <v>43</v>
      </c>
      <c r="B23" s="38">
        <v>861600</v>
      </c>
      <c r="C23" s="38">
        <v>441890.1</v>
      </c>
      <c r="D23" s="38">
        <f t="shared" si="0"/>
        <v>51.28715181058495</v>
      </c>
      <c r="E23" s="38">
        <v>861600</v>
      </c>
    </row>
    <row r="24" spans="1:5" ht="36" customHeight="1">
      <c r="A24" s="7" t="s">
        <v>13</v>
      </c>
      <c r="B24" s="38">
        <v>539204</v>
      </c>
      <c r="C24" s="38">
        <v>259672.24</v>
      </c>
      <c r="D24" s="38">
        <f t="shared" si="0"/>
        <v>48.15844096112046</v>
      </c>
      <c r="E24" s="38">
        <v>539204</v>
      </c>
    </row>
    <row r="25" spans="1:5" ht="29.25" customHeight="1">
      <c r="A25" s="7" t="s">
        <v>14</v>
      </c>
      <c r="B25" s="38">
        <f>B26</f>
        <v>69375675</v>
      </c>
      <c r="C25" s="38">
        <f>C26</f>
        <v>69375670.61</v>
      </c>
      <c r="D25" s="38">
        <f t="shared" si="0"/>
        <v>99.99999367213364</v>
      </c>
      <c r="E25" s="38">
        <f>E26</f>
        <v>69375675</v>
      </c>
    </row>
    <row r="26" spans="1:5" ht="30">
      <c r="A26" s="7" t="s">
        <v>15</v>
      </c>
      <c r="B26" s="38">
        <v>69375675</v>
      </c>
      <c r="C26" s="38">
        <v>69375670.61</v>
      </c>
      <c r="D26" s="38">
        <f t="shared" si="0"/>
        <v>99.99999367213364</v>
      </c>
      <c r="E26" s="38">
        <v>69375675</v>
      </c>
    </row>
    <row r="27" spans="1:5" ht="30">
      <c r="A27" s="7" t="s">
        <v>30</v>
      </c>
      <c r="B27" s="38">
        <v>539600</v>
      </c>
      <c r="C27" s="38">
        <v>521711.45</v>
      </c>
      <c r="D27" s="38">
        <f t="shared" si="0"/>
        <v>96.68484988880653</v>
      </c>
      <c r="E27" s="38">
        <v>539600</v>
      </c>
    </row>
    <row r="28" spans="1:5" ht="30">
      <c r="A28" s="7" t="s">
        <v>31</v>
      </c>
      <c r="B28" s="38">
        <v>15241130</v>
      </c>
      <c r="C28" s="39">
        <v>13675275.56</v>
      </c>
      <c r="D28" s="38">
        <f t="shared" si="0"/>
        <v>89.72612634365038</v>
      </c>
      <c r="E28" s="38">
        <v>15241130</v>
      </c>
    </row>
    <row r="29" spans="1:5" ht="13.5" customHeight="1">
      <c r="A29" s="8" t="s">
        <v>32</v>
      </c>
      <c r="B29" s="39">
        <v>3329603</v>
      </c>
      <c r="C29" s="39">
        <v>2847074.78</v>
      </c>
      <c r="D29" s="38">
        <f t="shared" si="0"/>
        <v>85.50793533042828</v>
      </c>
      <c r="E29" s="39">
        <v>3329603</v>
      </c>
    </row>
    <row r="30" spans="1:5" ht="13.5" customHeight="1">
      <c r="A30" s="8" t="s">
        <v>16</v>
      </c>
      <c r="B30" s="39">
        <v>0</v>
      </c>
      <c r="C30" s="39">
        <v>19410.74</v>
      </c>
      <c r="D30" s="38" t="s">
        <v>65</v>
      </c>
      <c r="E30" s="39">
        <v>0</v>
      </c>
    </row>
    <row r="31" spans="1:5" ht="15">
      <c r="A31" s="8" t="s">
        <v>69</v>
      </c>
      <c r="B31" s="39">
        <v>0</v>
      </c>
      <c r="C31" s="39">
        <v>347107.31</v>
      </c>
      <c r="D31" s="38" t="s">
        <v>65</v>
      </c>
      <c r="E31" s="39">
        <v>0</v>
      </c>
    </row>
    <row r="32" spans="1:5" ht="28.5">
      <c r="A32" s="9" t="s">
        <v>45</v>
      </c>
      <c r="B32" s="40">
        <v>5941394</v>
      </c>
      <c r="C32" s="40">
        <v>4365694.54</v>
      </c>
      <c r="D32" s="37">
        <f t="shared" si="0"/>
        <v>73.47929694613757</v>
      </c>
      <c r="E32" s="40">
        <v>5941394</v>
      </c>
    </row>
    <row r="33" spans="1:5" ht="14.25">
      <c r="A33" s="9" t="s">
        <v>17</v>
      </c>
      <c r="B33" s="40">
        <v>9371000</v>
      </c>
      <c r="C33" s="40">
        <v>0</v>
      </c>
      <c r="D33" s="37">
        <f t="shared" si="0"/>
        <v>0</v>
      </c>
      <c r="E33" s="40">
        <v>9371000</v>
      </c>
    </row>
    <row r="34" spans="1:5" ht="14.25">
      <c r="A34" s="9" t="s">
        <v>22</v>
      </c>
      <c r="B34" s="40">
        <v>14173260</v>
      </c>
      <c r="C34" s="40">
        <v>6891083</v>
      </c>
      <c r="D34" s="37">
        <f t="shared" si="0"/>
        <v>48.62031035908464</v>
      </c>
      <c r="E34" s="40">
        <v>14173260</v>
      </c>
    </row>
    <row r="35" spans="1:5" ht="14.25">
      <c r="A35" s="9" t="s">
        <v>23</v>
      </c>
      <c r="B35" s="40">
        <v>468412392.36</v>
      </c>
      <c r="C35" s="40">
        <v>374340315.82</v>
      </c>
      <c r="D35" s="37">
        <f t="shared" si="0"/>
        <v>79.91682584099941</v>
      </c>
      <c r="E35" s="40">
        <v>468412392.36</v>
      </c>
    </row>
    <row r="36" spans="1:5" ht="14.25">
      <c r="A36" s="9" t="s">
        <v>24</v>
      </c>
      <c r="B36" s="40">
        <v>1763580</v>
      </c>
      <c r="C36" s="40">
        <v>158380</v>
      </c>
      <c r="D36" s="37">
        <f t="shared" si="0"/>
        <v>8.980596287097836</v>
      </c>
      <c r="E36" s="40">
        <v>1763580</v>
      </c>
    </row>
    <row r="37" spans="1:5" ht="14.25">
      <c r="A37" s="6" t="s">
        <v>64</v>
      </c>
      <c r="B37" s="37">
        <v>80692686</v>
      </c>
      <c r="C37" s="37">
        <v>80692686</v>
      </c>
      <c r="D37" s="37">
        <f t="shared" si="0"/>
        <v>100</v>
      </c>
      <c r="E37" s="37">
        <v>80692686</v>
      </c>
    </row>
    <row r="38" spans="1:5" ht="42.75">
      <c r="A38" s="6" t="s">
        <v>50</v>
      </c>
      <c r="B38" s="37">
        <v>184356</v>
      </c>
      <c r="C38" s="37">
        <v>184356.08</v>
      </c>
      <c r="D38" s="37">
        <f t="shared" si="0"/>
        <v>100.00004339430232</v>
      </c>
      <c r="E38" s="37">
        <v>184356</v>
      </c>
    </row>
    <row r="39" spans="1:5" ht="14.25">
      <c r="A39" s="6" t="s">
        <v>26</v>
      </c>
      <c r="B39" s="37">
        <v>0</v>
      </c>
      <c r="C39" s="37">
        <v>-1105059.67</v>
      </c>
      <c r="D39" s="37" t="s">
        <v>65</v>
      </c>
      <c r="E39" s="37">
        <v>0</v>
      </c>
    </row>
    <row r="40" spans="1:5" ht="14.25">
      <c r="A40" s="6" t="s">
        <v>18</v>
      </c>
      <c r="B40" s="41">
        <f>B5+B32+B33+B34+B35+B36+B37+B38+B39</f>
        <v>1439270388.3600001</v>
      </c>
      <c r="C40" s="41">
        <f>C5+C32+C33+C34+C35+C36+C37+C38+C39</f>
        <v>1163387146.3599997</v>
      </c>
      <c r="D40" s="37">
        <f t="shared" si="0"/>
        <v>80.83172944908843</v>
      </c>
      <c r="E40" s="41">
        <f>E5+E32+E33+E34+E35+E36+E37+E38+E39</f>
        <v>1439270388.3600001</v>
      </c>
    </row>
    <row r="41" spans="1:5" ht="12.75" hidden="1">
      <c r="A41" s="3" t="s">
        <v>19</v>
      </c>
      <c r="B41" s="4"/>
      <c r="C41" s="4">
        <v>700</v>
      </c>
      <c r="D41" s="2"/>
      <c r="E41" s="4">
        <v>11000</v>
      </c>
    </row>
    <row r="42" spans="1:5" ht="12.75" hidden="1">
      <c r="A42" s="3" t="s">
        <v>20</v>
      </c>
      <c r="B42" s="4">
        <f>B40+B41</f>
        <v>1439270388.3600001</v>
      </c>
      <c r="C42" s="4">
        <f>C40+C41</f>
        <v>1163387846.3599997</v>
      </c>
      <c r="D42" s="2">
        <f t="shared" si="0"/>
        <v>80.83177808484206</v>
      </c>
      <c r="E42" s="4">
        <f>E40+E41</f>
        <v>1439281388.3600001</v>
      </c>
    </row>
    <row r="43" spans="1:5" ht="12.75">
      <c r="A43" s="11"/>
      <c r="B43" s="12"/>
      <c r="C43" s="12"/>
      <c r="D43" s="13"/>
      <c r="E43" s="12"/>
    </row>
    <row r="44" spans="2:5" ht="12.75">
      <c r="B44" s="16"/>
      <c r="C44" s="16"/>
      <c r="D44" s="16"/>
      <c r="E44" s="16"/>
    </row>
    <row r="45" spans="1:5" ht="63.75" customHeight="1">
      <c r="A45" s="1" t="s">
        <v>1</v>
      </c>
      <c r="B45" s="1" t="s">
        <v>67</v>
      </c>
      <c r="C45" s="1" t="s">
        <v>44</v>
      </c>
      <c r="D45" s="5" t="s">
        <v>21</v>
      </c>
      <c r="E45" s="1" t="s">
        <v>68</v>
      </c>
    </row>
    <row r="46" spans="1:5" ht="15">
      <c r="A46" s="44" t="s">
        <v>33</v>
      </c>
      <c r="B46" s="19"/>
      <c r="C46" s="19"/>
      <c r="D46" s="19"/>
      <c r="E46" s="20"/>
    </row>
    <row r="47" spans="1:8" ht="15">
      <c r="A47" s="45" t="s">
        <v>34</v>
      </c>
      <c r="B47" s="42">
        <v>148184519</v>
      </c>
      <c r="C47" s="42">
        <v>87018927.18</v>
      </c>
      <c r="D47" s="42">
        <f>+C47/B47*100</f>
        <v>58.72335907099716</v>
      </c>
      <c r="E47" s="42">
        <v>148184519</v>
      </c>
      <c r="H47" s="15"/>
    </row>
    <row r="48" spans="1:8" ht="30">
      <c r="A48" s="46" t="s">
        <v>35</v>
      </c>
      <c r="B48" s="42">
        <v>17784680</v>
      </c>
      <c r="C48" s="42">
        <v>9954315.38</v>
      </c>
      <c r="D48" s="42">
        <f aca="true" t="shared" si="1" ref="D48:D57">+C48/B48*100</f>
        <v>55.971293157931434</v>
      </c>
      <c r="E48" s="42">
        <v>17784680</v>
      </c>
      <c r="H48" s="15"/>
    </row>
    <row r="49" spans="1:8" ht="15">
      <c r="A49" s="45" t="s">
        <v>36</v>
      </c>
      <c r="B49" s="42">
        <v>53872711.36</v>
      </c>
      <c r="C49" s="42">
        <v>46571414.86</v>
      </c>
      <c r="D49" s="42">
        <f t="shared" si="1"/>
        <v>86.44713377945713</v>
      </c>
      <c r="E49" s="42">
        <v>53872711.36</v>
      </c>
      <c r="H49" s="15"/>
    </row>
    <row r="50" spans="1:8" ht="15">
      <c r="A50" s="45" t="s">
        <v>37</v>
      </c>
      <c r="B50" s="42">
        <v>217060921</v>
      </c>
      <c r="C50" s="42">
        <v>155526323.29</v>
      </c>
      <c r="D50" s="42">
        <f t="shared" si="1"/>
        <v>71.65100128272283</v>
      </c>
      <c r="E50" s="42">
        <v>217060921</v>
      </c>
      <c r="H50" s="15"/>
    </row>
    <row r="51" spans="1:8" ht="15">
      <c r="A51" s="45" t="s">
        <v>38</v>
      </c>
      <c r="B51" s="42">
        <v>784952000</v>
      </c>
      <c r="C51" s="42">
        <v>606751155.11</v>
      </c>
      <c r="D51" s="42">
        <f t="shared" si="1"/>
        <v>77.29786727213893</v>
      </c>
      <c r="E51" s="42">
        <v>784952000</v>
      </c>
      <c r="H51" s="15"/>
    </row>
    <row r="52" spans="1:8" ht="30">
      <c r="A52" s="46" t="s">
        <v>39</v>
      </c>
      <c r="B52" s="42">
        <v>143311440</v>
      </c>
      <c r="C52" s="42">
        <v>108853388.75</v>
      </c>
      <c r="D52" s="42">
        <f t="shared" si="1"/>
        <v>75.95582652019964</v>
      </c>
      <c r="E52" s="42">
        <v>143311440</v>
      </c>
      <c r="H52" s="15"/>
    </row>
    <row r="53" spans="1:8" ht="15">
      <c r="A53" s="45" t="s">
        <v>40</v>
      </c>
      <c r="B53" s="42">
        <v>68493486</v>
      </c>
      <c r="C53" s="42">
        <v>50914183.88</v>
      </c>
      <c r="D53" s="42">
        <f t="shared" si="1"/>
        <v>74.33434455358281</v>
      </c>
      <c r="E53" s="42">
        <v>68493486</v>
      </c>
      <c r="H53" s="15"/>
    </row>
    <row r="54" spans="1:8" ht="15">
      <c r="A54" s="45" t="s">
        <v>42</v>
      </c>
      <c r="B54" s="42">
        <v>58923560</v>
      </c>
      <c r="C54" s="42">
        <v>46305757.45</v>
      </c>
      <c r="D54" s="42">
        <f t="shared" si="1"/>
        <v>78.58615034461597</v>
      </c>
      <c r="E54" s="42">
        <v>58923560</v>
      </c>
      <c r="H54" s="15"/>
    </row>
    <row r="55" spans="1:8" ht="15">
      <c r="A55" s="45" t="s">
        <v>0</v>
      </c>
      <c r="B55" s="42">
        <v>2566220</v>
      </c>
      <c r="C55" s="42">
        <v>2077334.05</v>
      </c>
      <c r="D55" s="42">
        <f t="shared" si="1"/>
        <v>80.94918011705934</v>
      </c>
      <c r="E55" s="42">
        <v>2566220</v>
      </c>
      <c r="H55" s="15"/>
    </row>
    <row r="56" spans="1:8" ht="15">
      <c r="A56" s="45" t="s">
        <v>72</v>
      </c>
      <c r="B56" s="42">
        <v>8554750</v>
      </c>
      <c r="C56" s="42"/>
      <c r="D56" s="42"/>
      <c r="E56" s="42">
        <v>8554750</v>
      </c>
      <c r="H56" s="15"/>
    </row>
    <row r="57" spans="1:8" ht="14.25">
      <c r="A57" s="47" t="s">
        <v>41</v>
      </c>
      <c r="B57" s="43">
        <f>SUM(B47:B56)</f>
        <v>1503704287.3600001</v>
      </c>
      <c r="C57" s="43">
        <f>SUM(C47:C55)</f>
        <v>1113972799.95</v>
      </c>
      <c r="D57" s="43">
        <f t="shared" si="1"/>
        <v>74.08190621746262</v>
      </c>
      <c r="E57" s="43">
        <f>SUM(E47:E56)</f>
        <v>1503704287.3600001</v>
      </c>
      <c r="H57" s="15"/>
    </row>
    <row r="58" spans="1:8" ht="14.25">
      <c r="A58" s="25"/>
      <c r="B58" s="26"/>
      <c r="C58" s="26"/>
      <c r="D58" s="26"/>
      <c r="E58" s="26"/>
      <c r="H58" s="15"/>
    </row>
    <row r="59" spans="1:8" ht="14.25">
      <c r="A59" s="25"/>
      <c r="B59" s="26"/>
      <c r="C59" s="26"/>
      <c r="D59" s="26"/>
      <c r="E59" s="26"/>
      <c r="H59" s="15"/>
    </row>
    <row r="60" spans="1:8" ht="14.25">
      <c r="A60" s="25" t="s">
        <v>70</v>
      </c>
      <c r="B60" s="26"/>
      <c r="C60" s="26"/>
      <c r="D60" s="26"/>
      <c r="E60" s="26"/>
      <c r="H60" s="15"/>
    </row>
    <row r="61" spans="1:8" ht="14.25">
      <c r="A61" s="25" t="s">
        <v>46</v>
      </c>
      <c r="B61" s="26"/>
      <c r="C61" s="26"/>
      <c r="D61" s="51" t="s">
        <v>71</v>
      </c>
      <c r="E61" s="51"/>
      <c r="H61" s="15"/>
    </row>
    <row r="62" spans="1:6" ht="12.75">
      <c r="A62" s="10"/>
      <c r="B62" s="17"/>
      <c r="C62" s="10"/>
      <c r="D62" s="10"/>
      <c r="E62" s="24"/>
      <c r="F62" s="15"/>
    </row>
    <row r="63" ht="12.75">
      <c r="A63" s="14"/>
    </row>
    <row r="64" spans="1:5" ht="12.75">
      <c r="A64" s="14"/>
      <c r="B64" s="10"/>
      <c r="C64" s="10"/>
      <c r="D64" s="10"/>
      <c r="E64" s="10"/>
    </row>
  </sheetData>
  <sheetProtection/>
  <mergeCells count="4">
    <mergeCell ref="A3:D3"/>
    <mergeCell ref="A2:E2"/>
    <mergeCell ref="A1:E1"/>
    <mergeCell ref="D61:E61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25.00390625" style="0" customWidth="1"/>
    <col min="3" max="3" width="16.25390625" style="0" customWidth="1"/>
    <col min="4" max="4" width="13.625" style="0" customWidth="1"/>
    <col min="5" max="5" width="10.625" style="0" customWidth="1"/>
    <col min="6" max="6" width="14.25390625" style="0" customWidth="1"/>
  </cols>
  <sheetData>
    <row r="3" spans="2:6" ht="100.5" customHeight="1">
      <c r="B3" s="1" t="s">
        <v>1</v>
      </c>
      <c r="C3" s="1" t="s">
        <v>60</v>
      </c>
      <c r="D3" s="1" t="s">
        <v>44</v>
      </c>
      <c r="E3" s="5" t="s">
        <v>21</v>
      </c>
      <c r="F3" s="1" t="s">
        <v>47</v>
      </c>
    </row>
    <row r="4" spans="2:6" ht="15">
      <c r="B4" s="18" t="s">
        <v>33</v>
      </c>
      <c r="C4" s="19"/>
      <c r="D4" s="19"/>
      <c r="E4" s="19"/>
      <c r="F4" s="20"/>
    </row>
    <row r="5" spans="1:6" ht="30">
      <c r="A5" s="32" t="s">
        <v>51</v>
      </c>
      <c r="B5" s="22" t="s">
        <v>34</v>
      </c>
      <c r="C5" s="27">
        <v>500.8</v>
      </c>
      <c r="D5" s="27">
        <v>0</v>
      </c>
      <c r="E5" s="27">
        <f>+D5/C5*100</f>
        <v>0</v>
      </c>
      <c r="F5" s="27">
        <v>500.7</v>
      </c>
    </row>
    <row r="6" spans="1:6" ht="64.5" customHeight="1">
      <c r="A6" s="32" t="s">
        <v>52</v>
      </c>
      <c r="B6" s="22" t="s">
        <v>35</v>
      </c>
      <c r="C6" s="27">
        <v>0</v>
      </c>
      <c r="D6" s="27">
        <v>0</v>
      </c>
      <c r="E6" s="27" t="e">
        <f aca="true" t="shared" si="0" ref="E6:E14">+D6/C6*100</f>
        <v>#DIV/0!</v>
      </c>
      <c r="F6" s="27">
        <v>0</v>
      </c>
    </row>
    <row r="7" spans="1:6" ht="15">
      <c r="A7" s="32" t="s">
        <v>53</v>
      </c>
      <c r="B7" s="21" t="s">
        <v>36</v>
      </c>
      <c r="C7" s="27">
        <v>68880.3</v>
      </c>
      <c r="D7" s="27">
        <v>0</v>
      </c>
      <c r="E7" s="27">
        <f t="shared" si="0"/>
        <v>0</v>
      </c>
      <c r="F7" s="27">
        <v>51261.8</v>
      </c>
    </row>
    <row r="8" spans="1:6" ht="15">
      <c r="A8" s="32" t="s">
        <v>54</v>
      </c>
      <c r="B8" s="21" t="s">
        <v>37</v>
      </c>
      <c r="C8" s="27">
        <v>268913.9</v>
      </c>
      <c r="D8" s="27">
        <v>0</v>
      </c>
      <c r="E8" s="27">
        <f t="shared" si="0"/>
        <v>0</v>
      </c>
      <c r="F8" s="27">
        <v>263461.7</v>
      </c>
    </row>
    <row r="9" spans="1:6" ht="15">
      <c r="A9" s="32" t="s">
        <v>55</v>
      </c>
      <c r="B9" s="21" t="s">
        <v>38</v>
      </c>
      <c r="C9" s="27">
        <v>0</v>
      </c>
      <c r="D9" s="27">
        <v>0</v>
      </c>
      <c r="E9" s="27" t="e">
        <f t="shared" si="0"/>
        <v>#DIV/0!</v>
      </c>
      <c r="F9" s="27">
        <v>0</v>
      </c>
    </row>
    <row r="10" spans="1:6" ht="54.75" customHeight="1">
      <c r="A10" s="32" t="s">
        <v>56</v>
      </c>
      <c r="B10" s="22" t="s">
        <v>39</v>
      </c>
      <c r="C10" s="27">
        <v>0</v>
      </c>
      <c r="D10" s="27">
        <v>0</v>
      </c>
      <c r="E10" s="27" t="e">
        <f t="shared" si="0"/>
        <v>#DIV/0!</v>
      </c>
      <c r="F10" s="27">
        <v>0</v>
      </c>
    </row>
    <row r="11" spans="1:6" s="30" customFormat="1" ht="15">
      <c r="A11" s="33" t="s">
        <v>57</v>
      </c>
      <c r="B11" s="22" t="s">
        <v>40</v>
      </c>
      <c r="C11" s="27">
        <v>1540.7</v>
      </c>
      <c r="D11" s="27">
        <v>0</v>
      </c>
      <c r="E11" s="29">
        <f t="shared" si="0"/>
        <v>0</v>
      </c>
      <c r="F11" s="27">
        <v>1318.5</v>
      </c>
    </row>
    <row r="12" spans="1:6" ht="30">
      <c r="A12" s="32" t="s">
        <v>58</v>
      </c>
      <c r="B12" s="22" t="s">
        <v>42</v>
      </c>
      <c r="C12" s="27">
        <v>0</v>
      </c>
      <c r="D12" s="27">
        <v>0</v>
      </c>
      <c r="E12" s="27" t="e">
        <f t="shared" si="0"/>
        <v>#DIV/0!</v>
      </c>
      <c r="F12" s="27">
        <v>0</v>
      </c>
    </row>
    <row r="13" spans="1:6" ht="30">
      <c r="A13" s="32" t="s">
        <v>59</v>
      </c>
      <c r="B13" s="22" t="s">
        <v>0</v>
      </c>
      <c r="C13" s="27">
        <v>0</v>
      </c>
      <c r="D13" s="27">
        <v>0</v>
      </c>
      <c r="E13" s="27" t="e">
        <f t="shared" si="0"/>
        <v>#DIV/0!</v>
      </c>
      <c r="F13" s="27">
        <v>0</v>
      </c>
    </row>
    <row r="14" spans="1:6" ht="14.25">
      <c r="A14" s="32"/>
      <c r="B14" s="23" t="s">
        <v>41</v>
      </c>
      <c r="C14" s="28">
        <f>SUM(C5:C13)</f>
        <v>339835.7</v>
      </c>
      <c r="D14" s="28">
        <f>SUM(D5:D13)</f>
        <v>0</v>
      </c>
      <c r="E14" s="28">
        <f t="shared" si="0"/>
        <v>0</v>
      </c>
      <c r="F14" s="28">
        <f>SUM(F5:F13)</f>
        <v>316542.7</v>
      </c>
    </row>
    <row r="15" ht="12.75">
      <c r="A15" s="31"/>
    </row>
    <row r="16" ht="15">
      <c r="C16" s="34">
        <v>339835.7</v>
      </c>
    </row>
    <row r="17" ht="12.75">
      <c r="F17">
        <v>1510722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I17" sqref="I17"/>
    </sheetView>
  </sheetViews>
  <sheetFormatPr defaultColWidth="9.00390625" defaultRowHeight="12.75"/>
  <cols>
    <col min="2" max="2" width="25.00390625" style="0" customWidth="1"/>
    <col min="3" max="3" width="16.25390625" style="0" customWidth="1"/>
    <col min="4" max="4" width="13.625" style="0" customWidth="1"/>
    <col min="5" max="5" width="10.625" style="0" customWidth="1"/>
    <col min="6" max="6" width="14.25390625" style="0" customWidth="1"/>
  </cols>
  <sheetData>
    <row r="3" spans="2:6" ht="100.5" customHeight="1">
      <c r="B3" s="1" t="s">
        <v>1</v>
      </c>
      <c r="C3" s="1" t="s">
        <v>60</v>
      </c>
      <c r="D3" s="1" t="s">
        <v>44</v>
      </c>
      <c r="E3" s="5" t="s">
        <v>21</v>
      </c>
      <c r="F3" s="1" t="s">
        <v>47</v>
      </c>
    </row>
    <row r="4" spans="2:6" ht="15">
      <c r="B4" s="18" t="s">
        <v>33</v>
      </c>
      <c r="C4" s="19"/>
      <c r="D4" s="19"/>
      <c r="E4" s="19"/>
      <c r="F4" s="20"/>
    </row>
    <row r="5" spans="1:6" ht="30">
      <c r="A5" s="32" t="s">
        <v>51</v>
      </c>
      <c r="B5" s="22" t="s">
        <v>34</v>
      </c>
      <c r="C5" s="27">
        <f>'го и чс'!C5+УО!C5+УК!C5+'УФ и С'!C5+Совет!C5+'Адм.'!C5+кумс!C5+укгх!C5+21640.6</f>
        <v>110573.6</v>
      </c>
      <c r="D5" s="27">
        <v>58984.7</v>
      </c>
      <c r="E5" s="27">
        <f>+D5/C5*100</f>
        <v>53.344288329221435</v>
      </c>
      <c r="F5" s="27">
        <f>'го и чс'!F5+УО!F5+УК!F5+'УФ и С'!F5+Совет!F5+'Адм.'!F5+кумс!F5+укгх!F5</f>
        <v>87845.14</v>
      </c>
    </row>
    <row r="6" spans="1:6" ht="64.5" customHeight="1">
      <c r="A6" s="32" t="s">
        <v>52</v>
      </c>
      <c r="B6" s="22" t="s">
        <v>35</v>
      </c>
      <c r="C6" s="27">
        <f>'го и чс'!C6+УО!C6+УК!C6+'УФ и С'!C6+Совет!C6+'Адм.'!C6+кумс!C6+укгх!C6</f>
        <v>17195.3</v>
      </c>
      <c r="D6" s="27">
        <v>8679.8</v>
      </c>
      <c r="E6" s="27">
        <f aca="true" t="shared" si="0" ref="E6:E14">+D6/C6*100</f>
        <v>50.47774682616761</v>
      </c>
      <c r="F6" s="27">
        <f>'го и чс'!F6+УО!F6+УК!F6+'УФ и С'!F6+Совет!F6+'Адм.'!F6+кумс!F6+укгх!F6</f>
        <v>16214.400000000001</v>
      </c>
    </row>
    <row r="7" spans="1:6" ht="15">
      <c r="A7" s="32" t="s">
        <v>53</v>
      </c>
      <c r="B7" s="21" t="s">
        <v>36</v>
      </c>
      <c r="C7" s="27">
        <f>'го и чс'!C7+УО!C7+УК!C7+'УФ и С'!C7+Совет!C7+'Адм.'!C7+кумс!C7+укгх!C7</f>
        <v>100008.9</v>
      </c>
      <c r="D7" s="27">
        <v>44402.7</v>
      </c>
      <c r="E7" s="27">
        <f t="shared" si="0"/>
        <v>44.398748511382486</v>
      </c>
      <c r="F7" s="27">
        <f>'го и чс'!F7+УО!F7+УК!F7+'УФ и С'!F7+Совет!F7+'Адм.'!F7+кумс!F7+укгх!F7</f>
        <v>82374.3</v>
      </c>
    </row>
    <row r="8" spans="1:6" ht="15">
      <c r="A8" s="32" t="s">
        <v>54</v>
      </c>
      <c r="B8" s="21" t="s">
        <v>37</v>
      </c>
      <c r="C8" s="27">
        <f>'го и чс'!C8+УО!C8+УК!C8+'УФ и С'!C8+Совет!C8+'Адм.'!C8+кумс!C8+укгх!C8</f>
        <v>290180.9</v>
      </c>
      <c r="D8" s="27">
        <v>177748.7</v>
      </c>
      <c r="E8" s="27">
        <f t="shared" si="0"/>
        <v>61.254445072022314</v>
      </c>
      <c r="F8" s="27">
        <f>'го и чс'!F8+УО!F8+УК!F8+'УФ и С'!F8+Совет!F8+'Адм.'!F8+кумс!F8+укгх!F8</f>
        <v>282324.5</v>
      </c>
    </row>
    <row r="9" spans="1:6" ht="15">
      <c r="A9" s="32" t="s">
        <v>55</v>
      </c>
      <c r="B9" s="21" t="s">
        <v>38</v>
      </c>
      <c r="C9" s="27">
        <f>'го и чс'!C9+УО!C9+УК!C9+'УФ и С'!C9+Совет!C9+'Адм.'!C9+кумс!C9+укгх!C9</f>
        <v>87747.9</v>
      </c>
      <c r="D9" s="27">
        <v>660577.7</v>
      </c>
      <c r="E9" s="27">
        <f t="shared" si="0"/>
        <v>752.8131157554767</v>
      </c>
      <c r="F9" s="27">
        <f>'го и чс'!F9+УО!F9+УК!F9+'УФ и С'!F9+Совет!F9+'Адм.'!F9+кумс!F9+укгх!F9</f>
        <v>811106.5</v>
      </c>
    </row>
    <row r="10" spans="1:6" ht="54.75" customHeight="1">
      <c r="A10" s="32" t="s">
        <v>56</v>
      </c>
      <c r="B10" s="22" t="s">
        <v>39</v>
      </c>
      <c r="C10" s="27">
        <f>'го и чс'!C10+УО!C10+УК!C10+'УФ и С'!C10+Совет!C10+'Адм.'!C10+кумс!C10+укгх!C10</f>
        <v>873618.7</v>
      </c>
      <c r="D10" s="27">
        <v>111037.6</v>
      </c>
      <c r="E10" s="27">
        <f t="shared" si="0"/>
        <v>12.710075917559916</v>
      </c>
      <c r="F10" s="27">
        <f>'го и чс'!F10+УО!F10+УК!F10+'УФ и С'!F10+Совет!F10+'Адм.'!F10+кумс!F10+укгх!F10</f>
        <v>139028.5</v>
      </c>
    </row>
    <row r="11" spans="1:6" s="30" customFormat="1" ht="15">
      <c r="A11" s="33" t="s">
        <v>57</v>
      </c>
      <c r="B11" s="22" t="s">
        <v>40</v>
      </c>
      <c r="C11" s="27">
        <f>'го и чс'!C11+УО!C11+УК!C11+'УФ и С'!C11+Совет!C11+'Адм.'!C11+кумс!C11+укгх!C11</f>
        <v>62028.299999999996</v>
      </c>
      <c r="D11" s="29">
        <v>39933.4</v>
      </c>
      <c r="E11" s="29">
        <f t="shared" si="0"/>
        <v>64.37932363131024</v>
      </c>
      <c r="F11" s="27">
        <f>'го и чс'!F11+УО!F11+УК!F11+'УФ и С'!F11+Совет!F11+'Адм.'!F11+кумс!F11+укгх!F11</f>
        <v>54904.5</v>
      </c>
    </row>
    <row r="12" spans="1:6" ht="30">
      <c r="A12" s="32" t="s">
        <v>58</v>
      </c>
      <c r="B12" s="22" t="s">
        <v>42</v>
      </c>
      <c r="C12" s="27">
        <f>'го и чс'!C12+УО!C12+УК!C12+'УФ и С'!C12+Совет!C12+'Адм.'!C12+кумс!C12+укгх!C12</f>
        <v>13038.3</v>
      </c>
      <c r="D12" s="27">
        <v>7084.9</v>
      </c>
      <c r="E12" s="27">
        <f t="shared" si="0"/>
        <v>54.33913930497074</v>
      </c>
      <c r="F12" s="27">
        <f>'го и чс'!F12+УО!F12+УК!F12+'УФ и С'!F12+Совет!F12+'Адм.'!F12+кумс!F12+укгх!F12</f>
        <v>13038.3</v>
      </c>
    </row>
    <row r="13" spans="1:6" ht="30">
      <c r="A13" s="32" t="s">
        <v>59</v>
      </c>
      <c r="B13" s="22" t="s">
        <v>0</v>
      </c>
      <c r="C13" s="27">
        <f>'го и чс'!C13+УО!C13+УК!C13+'УФ и С'!C13+Совет!C13+'Адм.'!C13+кумс!C13+укгх!C13</f>
        <v>2162</v>
      </c>
      <c r="D13" s="27">
        <v>1483.9</v>
      </c>
      <c r="E13" s="27">
        <f t="shared" si="0"/>
        <v>68.63552266419983</v>
      </c>
      <c r="F13" s="27">
        <f>'го и чс'!F13+УО!F13+УК!F13+'УФ и С'!F13+Совет!F13+'Адм.'!F13+кумс!F13+укгх!F13</f>
        <v>2162</v>
      </c>
    </row>
    <row r="14" spans="1:6" ht="14.25">
      <c r="A14" s="32"/>
      <c r="B14" s="23" t="s">
        <v>41</v>
      </c>
      <c r="C14" s="28">
        <f>SUM(C5:C13)</f>
        <v>1556553.9</v>
      </c>
      <c r="D14" s="28">
        <f>SUM(D5:D13)</f>
        <v>1109933.3999999997</v>
      </c>
      <c r="E14" s="28">
        <f t="shared" si="0"/>
        <v>71.3070970430256</v>
      </c>
      <c r="F14" s="28">
        <f>SUM(F5:F13)</f>
        <v>1488998.1400000001</v>
      </c>
    </row>
    <row r="15" ht="12.75">
      <c r="A15" s="31"/>
    </row>
    <row r="16" ht="12.75">
      <c r="F16" s="15">
        <f>C14-F14</f>
        <v>67555.75999999978</v>
      </c>
    </row>
    <row r="19" ht="12.75">
      <c r="F19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5.00390625" style="0" customWidth="1"/>
    <col min="3" max="3" width="16.25390625" style="0" customWidth="1"/>
    <col min="4" max="4" width="13.625" style="0" customWidth="1"/>
    <col min="5" max="5" width="10.625" style="0" customWidth="1"/>
    <col min="6" max="6" width="14.25390625" style="0" customWidth="1"/>
  </cols>
  <sheetData>
    <row r="3" spans="2:6" ht="100.5" customHeight="1">
      <c r="B3" s="1" t="s">
        <v>1</v>
      </c>
      <c r="C3" s="1" t="s">
        <v>60</v>
      </c>
      <c r="D3" s="1" t="s">
        <v>44</v>
      </c>
      <c r="E3" s="5" t="s">
        <v>21</v>
      </c>
      <c r="F3" s="1" t="s">
        <v>47</v>
      </c>
    </row>
    <row r="4" spans="2:6" ht="15">
      <c r="B4" s="18" t="s">
        <v>33</v>
      </c>
      <c r="C4" s="19"/>
      <c r="D4" s="19"/>
      <c r="E4" s="19"/>
      <c r="F4" s="20"/>
    </row>
    <row r="5" spans="1:6" ht="30">
      <c r="A5" s="32" t="s">
        <v>51</v>
      </c>
      <c r="B5" s="22" t="s">
        <v>34</v>
      </c>
      <c r="C5" s="27">
        <v>0</v>
      </c>
      <c r="D5" s="27">
        <v>0</v>
      </c>
      <c r="E5" s="27">
        <v>0</v>
      </c>
      <c r="F5" s="27">
        <v>0</v>
      </c>
    </row>
    <row r="6" spans="1:6" ht="64.5" customHeight="1">
      <c r="A6" s="32" t="s">
        <v>52</v>
      </c>
      <c r="B6" s="22" t="s">
        <v>35</v>
      </c>
      <c r="C6" s="27">
        <v>11088.7</v>
      </c>
      <c r="D6" s="27">
        <v>0</v>
      </c>
      <c r="E6" s="27">
        <f aca="true" t="shared" si="0" ref="E6:E14">+D6/C6*100</f>
        <v>0</v>
      </c>
      <c r="F6" s="27">
        <v>11065.4</v>
      </c>
    </row>
    <row r="7" spans="1:6" ht="15">
      <c r="A7" s="32" t="s">
        <v>53</v>
      </c>
      <c r="B7" s="21" t="s">
        <v>36</v>
      </c>
      <c r="C7" s="27">
        <v>0</v>
      </c>
      <c r="D7" s="27">
        <v>0</v>
      </c>
      <c r="E7" s="27" t="e">
        <f t="shared" si="0"/>
        <v>#DIV/0!</v>
      </c>
      <c r="F7" s="27">
        <v>0</v>
      </c>
    </row>
    <row r="8" spans="1:6" ht="15">
      <c r="A8" s="32" t="s">
        <v>54</v>
      </c>
      <c r="B8" s="21" t="s">
        <v>37</v>
      </c>
      <c r="C8" s="27">
        <v>0</v>
      </c>
      <c r="D8" s="27">
        <v>0</v>
      </c>
      <c r="E8" s="27" t="e">
        <f t="shared" si="0"/>
        <v>#DIV/0!</v>
      </c>
      <c r="F8" s="27">
        <v>0</v>
      </c>
    </row>
    <row r="9" spans="1:6" ht="15">
      <c r="A9" s="32" t="s">
        <v>55</v>
      </c>
      <c r="B9" s="21" t="s">
        <v>38</v>
      </c>
      <c r="C9" s="27">
        <v>0</v>
      </c>
      <c r="D9" s="27">
        <v>0</v>
      </c>
      <c r="E9" s="27" t="e">
        <f t="shared" si="0"/>
        <v>#DIV/0!</v>
      </c>
      <c r="F9" s="27">
        <v>0</v>
      </c>
    </row>
    <row r="10" spans="1:6" ht="54.75" customHeight="1">
      <c r="A10" s="32" t="s">
        <v>56</v>
      </c>
      <c r="B10" s="22" t="s">
        <v>39</v>
      </c>
      <c r="C10" s="27">
        <v>0</v>
      </c>
      <c r="D10" s="27">
        <v>0</v>
      </c>
      <c r="E10" s="27" t="e">
        <f t="shared" si="0"/>
        <v>#DIV/0!</v>
      </c>
      <c r="F10" s="27">
        <v>0</v>
      </c>
    </row>
    <row r="11" spans="1:6" s="30" customFormat="1" ht="15">
      <c r="A11" s="33" t="s">
        <v>57</v>
      </c>
      <c r="B11" s="22" t="s">
        <v>40</v>
      </c>
      <c r="C11" s="27">
        <v>0</v>
      </c>
      <c r="D11" s="27">
        <v>0</v>
      </c>
      <c r="E11" s="29" t="e">
        <f t="shared" si="0"/>
        <v>#DIV/0!</v>
      </c>
      <c r="F11" s="27">
        <v>0</v>
      </c>
    </row>
    <row r="12" spans="1:6" ht="30">
      <c r="A12" s="32" t="s">
        <v>58</v>
      </c>
      <c r="B12" s="22" t="s">
        <v>42</v>
      </c>
      <c r="C12" s="27">
        <v>0</v>
      </c>
      <c r="D12" s="27">
        <v>0</v>
      </c>
      <c r="E12" s="27" t="e">
        <f t="shared" si="0"/>
        <v>#DIV/0!</v>
      </c>
      <c r="F12" s="27">
        <v>0</v>
      </c>
    </row>
    <row r="13" spans="1:6" ht="30">
      <c r="A13" s="32" t="s">
        <v>59</v>
      </c>
      <c r="B13" s="22" t="s">
        <v>0</v>
      </c>
      <c r="C13" s="27">
        <v>0</v>
      </c>
      <c r="D13" s="27">
        <v>0</v>
      </c>
      <c r="E13" s="27" t="e">
        <f t="shared" si="0"/>
        <v>#DIV/0!</v>
      </c>
      <c r="F13" s="27">
        <v>0</v>
      </c>
    </row>
    <row r="14" spans="1:6" ht="14.25">
      <c r="A14" s="32"/>
      <c r="B14" s="23" t="s">
        <v>41</v>
      </c>
      <c r="C14" s="28">
        <f>SUM(C5:C13)</f>
        <v>11088.7</v>
      </c>
      <c r="D14" s="28">
        <f>SUM(D5:D13)</f>
        <v>0</v>
      </c>
      <c r="E14" s="28">
        <f t="shared" si="0"/>
        <v>0</v>
      </c>
      <c r="F14" s="28">
        <f>SUM(F5:F13)</f>
        <v>11065.4</v>
      </c>
    </row>
    <row r="15" ht="12.75">
      <c r="A15" s="31"/>
    </row>
    <row r="17" ht="12.75">
      <c r="F17">
        <v>1510722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K10" sqref="K10"/>
    </sheetView>
  </sheetViews>
  <sheetFormatPr defaultColWidth="9.00390625" defaultRowHeight="12.75"/>
  <cols>
    <col min="2" max="2" width="25.00390625" style="0" customWidth="1"/>
    <col min="3" max="3" width="16.25390625" style="0" customWidth="1"/>
    <col min="4" max="4" width="13.625" style="0" customWidth="1"/>
    <col min="5" max="5" width="10.625" style="0" customWidth="1"/>
    <col min="6" max="6" width="14.25390625" style="0" customWidth="1"/>
  </cols>
  <sheetData>
    <row r="3" spans="2:6" ht="100.5" customHeight="1">
      <c r="B3" s="1" t="s">
        <v>1</v>
      </c>
      <c r="C3" s="1" t="s">
        <v>60</v>
      </c>
      <c r="D3" s="1" t="s">
        <v>44</v>
      </c>
      <c r="E3" s="5" t="s">
        <v>21</v>
      </c>
      <c r="F3" s="1" t="s">
        <v>47</v>
      </c>
    </row>
    <row r="4" spans="2:6" ht="15">
      <c r="B4" s="18" t="s">
        <v>33</v>
      </c>
      <c r="C4" s="19"/>
      <c r="D4" s="19"/>
      <c r="E4" s="19"/>
      <c r="F4" s="20"/>
    </row>
    <row r="5" spans="1:6" ht="30">
      <c r="A5" s="32" t="s">
        <v>51</v>
      </c>
      <c r="B5" s="22" t="s">
        <v>34</v>
      </c>
      <c r="C5" s="27">
        <v>541</v>
      </c>
      <c r="D5" s="27">
        <v>0</v>
      </c>
      <c r="E5" s="27">
        <f>+D5/C5*100</f>
        <v>0</v>
      </c>
      <c r="F5" s="27">
        <v>541</v>
      </c>
    </row>
    <row r="6" spans="1:6" ht="64.5" customHeight="1">
      <c r="A6" s="32" t="s">
        <v>52</v>
      </c>
      <c r="B6" s="22" t="s">
        <v>35</v>
      </c>
      <c r="C6" s="27">
        <v>30</v>
      </c>
      <c r="D6" s="27">
        <v>0</v>
      </c>
      <c r="E6" s="27">
        <f aca="true" t="shared" si="0" ref="E6:E14">+D6/C6*100</f>
        <v>0</v>
      </c>
      <c r="F6" s="27">
        <v>30</v>
      </c>
    </row>
    <row r="7" spans="1:6" ht="15">
      <c r="A7" s="32" t="s">
        <v>53</v>
      </c>
      <c r="B7" s="21" t="s">
        <v>36</v>
      </c>
      <c r="C7" s="27">
        <v>0</v>
      </c>
      <c r="D7" s="27">
        <v>0</v>
      </c>
      <c r="E7" s="27" t="e">
        <f t="shared" si="0"/>
        <v>#DIV/0!</v>
      </c>
      <c r="F7" s="27">
        <v>0</v>
      </c>
    </row>
    <row r="8" spans="1:6" ht="15">
      <c r="A8" s="32" t="s">
        <v>54</v>
      </c>
      <c r="B8" s="21" t="s">
        <v>37</v>
      </c>
      <c r="C8" s="27">
        <v>0</v>
      </c>
      <c r="D8" s="27">
        <v>0</v>
      </c>
      <c r="E8" s="27" t="e">
        <f t="shared" si="0"/>
        <v>#DIV/0!</v>
      </c>
      <c r="F8" s="27">
        <v>0</v>
      </c>
    </row>
    <row r="9" spans="1:6" ht="15">
      <c r="A9" s="32" t="s">
        <v>55</v>
      </c>
      <c r="B9" s="21" t="s">
        <v>38</v>
      </c>
      <c r="C9" s="27">
        <v>0</v>
      </c>
      <c r="D9" s="27">
        <v>0</v>
      </c>
      <c r="E9" s="27" t="e">
        <f t="shared" si="0"/>
        <v>#DIV/0!</v>
      </c>
      <c r="F9" s="27">
        <v>725560.9</v>
      </c>
    </row>
    <row r="10" spans="1:6" ht="54.75" customHeight="1">
      <c r="A10" s="32" t="s">
        <v>56</v>
      </c>
      <c r="B10" s="22" t="s">
        <v>39</v>
      </c>
      <c r="C10" s="27">
        <v>734649.1</v>
      </c>
      <c r="D10" s="27">
        <v>0</v>
      </c>
      <c r="E10" s="27">
        <f t="shared" si="0"/>
        <v>0</v>
      </c>
      <c r="F10" s="27">
        <v>0</v>
      </c>
    </row>
    <row r="11" spans="1:6" s="30" customFormat="1" ht="15">
      <c r="A11" s="33" t="s">
        <v>57</v>
      </c>
      <c r="B11" s="22" t="s">
        <v>40</v>
      </c>
      <c r="C11" s="29">
        <v>14011.8</v>
      </c>
      <c r="D11" s="29">
        <v>0</v>
      </c>
      <c r="E11" s="29">
        <f t="shared" si="0"/>
        <v>0</v>
      </c>
      <c r="F11" s="29">
        <v>10394.5</v>
      </c>
    </row>
    <row r="12" spans="1:6" ht="30">
      <c r="A12" s="32" t="s">
        <v>58</v>
      </c>
      <c r="B12" s="22" t="s">
        <v>42</v>
      </c>
      <c r="C12" s="27">
        <v>0</v>
      </c>
      <c r="D12" s="27">
        <v>0</v>
      </c>
      <c r="E12" s="27" t="e">
        <f t="shared" si="0"/>
        <v>#DIV/0!</v>
      </c>
      <c r="F12" s="27">
        <v>0</v>
      </c>
    </row>
    <row r="13" spans="1:6" ht="30">
      <c r="A13" s="32" t="s">
        <v>59</v>
      </c>
      <c r="B13" s="22" t="s">
        <v>0</v>
      </c>
      <c r="C13" s="27">
        <v>0</v>
      </c>
      <c r="D13" s="27">
        <v>0</v>
      </c>
      <c r="E13" s="27" t="e">
        <f t="shared" si="0"/>
        <v>#DIV/0!</v>
      </c>
      <c r="F13" s="27">
        <v>0</v>
      </c>
    </row>
    <row r="14" spans="1:6" ht="14.25">
      <c r="A14" s="32"/>
      <c r="B14" s="23" t="s">
        <v>41</v>
      </c>
      <c r="C14" s="28">
        <f>SUM(C5:C13)</f>
        <v>749231.9</v>
      </c>
      <c r="D14" s="28">
        <f>SUM(D5:D13)</f>
        <v>0</v>
      </c>
      <c r="E14" s="28">
        <f t="shared" si="0"/>
        <v>0</v>
      </c>
      <c r="F14" s="28">
        <f>SUM(F5:F13)</f>
        <v>736526.4</v>
      </c>
    </row>
    <row r="15" ht="12.75">
      <c r="A15" s="31"/>
    </row>
    <row r="17" spans="3:6" ht="12.75">
      <c r="C17">
        <v>750239.4</v>
      </c>
      <c r="F17">
        <v>1510722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H18" sqref="H18"/>
    </sheetView>
  </sheetViews>
  <sheetFormatPr defaultColWidth="9.00390625" defaultRowHeight="12.75"/>
  <cols>
    <col min="2" max="2" width="25.00390625" style="0" customWidth="1"/>
    <col min="3" max="3" width="16.25390625" style="0" customWidth="1"/>
    <col min="4" max="4" width="13.625" style="0" customWidth="1"/>
    <col min="5" max="5" width="10.625" style="0" customWidth="1"/>
    <col min="6" max="6" width="14.25390625" style="0" customWidth="1"/>
  </cols>
  <sheetData>
    <row r="3" spans="2:6" ht="100.5" customHeight="1">
      <c r="B3" s="1" t="s">
        <v>1</v>
      </c>
      <c r="C3" s="1" t="s">
        <v>60</v>
      </c>
      <c r="D3" s="1" t="s">
        <v>44</v>
      </c>
      <c r="E3" s="5" t="s">
        <v>21</v>
      </c>
      <c r="F3" s="1" t="s">
        <v>47</v>
      </c>
    </row>
    <row r="4" spans="2:6" ht="15">
      <c r="B4" s="18" t="s">
        <v>33</v>
      </c>
      <c r="C4" s="19"/>
      <c r="D4" s="19"/>
      <c r="E4" s="19"/>
      <c r="F4" s="20"/>
    </row>
    <row r="5" spans="1:6" ht="30">
      <c r="A5" s="32" t="s">
        <v>51</v>
      </c>
      <c r="B5" s="22" t="s">
        <v>34</v>
      </c>
      <c r="C5" s="27">
        <v>2736.2</v>
      </c>
      <c r="D5" s="27">
        <v>0</v>
      </c>
      <c r="E5" s="27">
        <f>+D5/C5*100</f>
        <v>0</v>
      </c>
      <c r="F5" s="27">
        <v>2736.2</v>
      </c>
    </row>
    <row r="6" spans="1:6" ht="64.5" customHeight="1">
      <c r="A6" s="32" t="s">
        <v>52</v>
      </c>
      <c r="B6" s="22" t="s">
        <v>35</v>
      </c>
      <c r="C6" s="27">
        <v>0</v>
      </c>
      <c r="D6" s="27">
        <v>0</v>
      </c>
      <c r="E6" s="27" t="e">
        <f aca="true" t="shared" si="0" ref="E6:E14">+D6/C6*100</f>
        <v>#DIV/0!</v>
      </c>
      <c r="F6" s="27">
        <v>0</v>
      </c>
    </row>
    <row r="7" spans="1:6" ht="15">
      <c r="A7" s="32" t="s">
        <v>53</v>
      </c>
      <c r="B7" s="21" t="s">
        <v>36</v>
      </c>
      <c r="C7" s="27">
        <v>0</v>
      </c>
      <c r="D7" s="27">
        <v>0</v>
      </c>
      <c r="E7" s="27" t="e">
        <f t="shared" si="0"/>
        <v>#DIV/0!</v>
      </c>
      <c r="F7" s="27">
        <v>0</v>
      </c>
    </row>
    <row r="8" spans="1:6" ht="15">
      <c r="A8" s="32" t="s">
        <v>54</v>
      </c>
      <c r="B8" s="21" t="s">
        <v>37</v>
      </c>
      <c r="C8" s="27">
        <v>0</v>
      </c>
      <c r="D8" s="27">
        <v>0</v>
      </c>
      <c r="E8" s="27" t="e">
        <f t="shared" si="0"/>
        <v>#DIV/0!</v>
      </c>
      <c r="F8" s="27">
        <v>0</v>
      </c>
    </row>
    <row r="9" spans="1:6" ht="15">
      <c r="A9" s="32" t="s">
        <v>55</v>
      </c>
      <c r="B9" s="21" t="s">
        <v>38</v>
      </c>
      <c r="C9" s="27">
        <v>43295.3</v>
      </c>
      <c r="D9" s="27">
        <v>0</v>
      </c>
      <c r="E9" s="27">
        <f t="shared" si="0"/>
        <v>0</v>
      </c>
      <c r="F9" s="27">
        <v>43377.1</v>
      </c>
    </row>
    <row r="10" spans="1:6" ht="54.75" customHeight="1">
      <c r="A10" s="32" t="s">
        <v>56</v>
      </c>
      <c r="B10" s="22" t="s">
        <v>39</v>
      </c>
      <c r="C10" s="27">
        <v>138969.6</v>
      </c>
      <c r="D10" s="27">
        <v>0</v>
      </c>
      <c r="E10" s="27">
        <f t="shared" si="0"/>
        <v>0</v>
      </c>
      <c r="F10" s="27">
        <v>139028.5</v>
      </c>
    </row>
    <row r="11" spans="1:6" s="30" customFormat="1" ht="15">
      <c r="A11" s="33" t="s">
        <v>57</v>
      </c>
      <c r="B11" s="22" t="s">
        <v>40</v>
      </c>
      <c r="C11" s="27">
        <v>767.3</v>
      </c>
      <c r="D11" s="27">
        <v>0</v>
      </c>
      <c r="E11" s="29">
        <f t="shared" si="0"/>
        <v>0</v>
      </c>
      <c r="F11" s="27">
        <v>726.2</v>
      </c>
    </row>
    <row r="12" spans="1:6" ht="30">
      <c r="A12" s="32" t="s">
        <v>58</v>
      </c>
      <c r="B12" s="22" t="s">
        <v>42</v>
      </c>
      <c r="C12" s="27">
        <v>0</v>
      </c>
      <c r="D12" s="27">
        <v>0</v>
      </c>
      <c r="E12" s="27" t="e">
        <f t="shared" si="0"/>
        <v>#DIV/0!</v>
      </c>
      <c r="F12" s="27">
        <v>0</v>
      </c>
    </row>
    <row r="13" spans="1:6" ht="30">
      <c r="A13" s="32" t="s">
        <v>59</v>
      </c>
      <c r="B13" s="22" t="s">
        <v>0</v>
      </c>
      <c r="C13" s="27">
        <v>0</v>
      </c>
      <c r="D13" s="27">
        <v>0</v>
      </c>
      <c r="E13" s="27" t="e">
        <f t="shared" si="0"/>
        <v>#DIV/0!</v>
      </c>
      <c r="F13" s="27">
        <v>0</v>
      </c>
    </row>
    <row r="14" spans="1:6" ht="14.25">
      <c r="A14" s="32"/>
      <c r="B14" s="23" t="s">
        <v>41</v>
      </c>
      <c r="C14" s="28">
        <f>SUM(C5:C13)</f>
        <v>185768.4</v>
      </c>
      <c r="D14" s="28">
        <f>SUM(D5:D13)</f>
        <v>0</v>
      </c>
      <c r="E14" s="28">
        <f t="shared" si="0"/>
        <v>0</v>
      </c>
      <c r="F14" s="28">
        <f>SUM(F5:F13)</f>
        <v>185868</v>
      </c>
    </row>
    <row r="15" ht="12.75">
      <c r="A15" s="31"/>
    </row>
    <row r="17" spans="3:6" ht="12.75">
      <c r="C17">
        <v>185768.4</v>
      </c>
      <c r="F17">
        <v>1510722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4">
      <selection activeCell="C10" sqref="C10"/>
    </sheetView>
  </sheetViews>
  <sheetFormatPr defaultColWidth="9.00390625" defaultRowHeight="12.75"/>
  <cols>
    <col min="2" max="2" width="25.00390625" style="0" customWidth="1"/>
    <col min="3" max="3" width="16.25390625" style="0" customWidth="1"/>
    <col min="4" max="4" width="13.625" style="0" customWidth="1"/>
    <col min="5" max="5" width="10.625" style="0" customWidth="1"/>
    <col min="6" max="6" width="14.25390625" style="0" customWidth="1"/>
  </cols>
  <sheetData>
    <row r="3" spans="2:6" ht="100.5" customHeight="1">
      <c r="B3" s="1" t="s">
        <v>1</v>
      </c>
      <c r="C3" s="1" t="s">
        <v>60</v>
      </c>
      <c r="D3" s="1" t="s">
        <v>44</v>
      </c>
      <c r="E3" s="5" t="s">
        <v>21</v>
      </c>
      <c r="F3" s="1" t="s">
        <v>47</v>
      </c>
    </row>
    <row r="4" spans="2:6" ht="15">
      <c r="B4" s="18" t="s">
        <v>33</v>
      </c>
      <c r="C4" s="19"/>
      <c r="D4" s="19"/>
      <c r="E4" s="19"/>
      <c r="F4" s="20"/>
    </row>
    <row r="5" spans="1:6" ht="30">
      <c r="A5" s="32" t="s">
        <v>51</v>
      </c>
      <c r="B5" s="22" t="s">
        <v>34</v>
      </c>
      <c r="C5" s="27">
        <v>657.1</v>
      </c>
      <c r="D5" s="27">
        <v>0</v>
      </c>
      <c r="E5" s="27">
        <f>+D5/C5*100</f>
        <v>0</v>
      </c>
      <c r="F5" s="27">
        <v>606.9</v>
      </c>
    </row>
    <row r="6" spans="1:6" ht="64.5" customHeight="1">
      <c r="A6" s="32" t="s">
        <v>52</v>
      </c>
      <c r="B6" s="22" t="s">
        <v>35</v>
      </c>
      <c r="C6" s="27">
        <v>0</v>
      </c>
      <c r="D6" s="27">
        <v>0</v>
      </c>
      <c r="E6" s="27" t="e">
        <f aca="true" t="shared" si="0" ref="E6:E14">+D6/C6*100</f>
        <v>#DIV/0!</v>
      </c>
      <c r="F6" s="27">
        <v>0</v>
      </c>
    </row>
    <row r="7" spans="1:6" ht="15">
      <c r="A7" s="32" t="s">
        <v>53</v>
      </c>
      <c r="B7" s="21" t="s">
        <v>36</v>
      </c>
      <c r="C7" s="27">
        <v>11800</v>
      </c>
      <c r="D7" s="27">
        <v>0</v>
      </c>
      <c r="E7" s="27">
        <f t="shared" si="0"/>
        <v>0</v>
      </c>
      <c r="F7" s="27">
        <v>11800</v>
      </c>
    </row>
    <row r="8" spans="1:6" ht="15">
      <c r="A8" s="32" t="s">
        <v>54</v>
      </c>
      <c r="B8" s="21" t="s">
        <v>37</v>
      </c>
      <c r="C8" s="27">
        <v>0</v>
      </c>
      <c r="D8" s="27">
        <v>0</v>
      </c>
      <c r="E8" s="27" t="e">
        <f t="shared" si="0"/>
        <v>#DIV/0!</v>
      </c>
      <c r="F8" s="27">
        <v>0</v>
      </c>
    </row>
    <row r="9" spans="1:6" ht="15">
      <c r="A9" s="32" t="s">
        <v>55</v>
      </c>
      <c r="B9" s="21" t="s">
        <v>38</v>
      </c>
      <c r="C9" s="27">
        <v>44396.6</v>
      </c>
      <c r="D9" s="27">
        <v>0</v>
      </c>
      <c r="E9" s="27">
        <f t="shared" si="0"/>
        <v>0</v>
      </c>
      <c r="F9" s="27">
        <v>42112.6</v>
      </c>
    </row>
    <row r="10" spans="1:6" ht="54.75" customHeight="1">
      <c r="A10" s="32" t="s">
        <v>56</v>
      </c>
      <c r="B10" s="22" t="s">
        <v>39</v>
      </c>
      <c r="C10" s="27">
        <v>0</v>
      </c>
      <c r="D10" s="27">
        <v>0</v>
      </c>
      <c r="E10" s="27" t="e">
        <f t="shared" si="0"/>
        <v>#DIV/0!</v>
      </c>
      <c r="F10" s="27">
        <v>0</v>
      </c>
    </row>
    <row r="11" spans="1:6" s="30" customFormat="1" ht="15">
      <c r="A11" s="33" t="s">
        <v>57</v>
      </c>
      <c r="B11" s="22" t="s">
        <v>40</v>
      </c>
      <c r="C11" s="29">
        <v>0</v>
      </c>
      <c r="D11" s="29">
        <v>0</v>
      </c>
      <c r="E11" s="29" t="e">
        <f t="shared" si="0"/>
        <v>#DIV/0!</v>
      </c>
      <c r="F11" s="29">
        <v>0</v>
      </c>
    </row>
    <row r="12" spans="1:6" ht="30">
      <c r="A12" s="32" t="s">
        <v>58</v>
      </c>
      <c r="B12" s="22" t="s">
        <v>42</v>
      </c>
      <c r="C12" s="27">
        <v>13038.3</v>
      </c>
      <c r="D12" s="27">
        <v>0</v>
      </c>
      <c r="E12" s="27">
        <f t="shared" si="0"/>
        <v>0</v>
      </c>
      <c r="F12" s="27">
        <v>13038.3</v>
      </c>
    </row>
    <row r="13" spans="1:6" ht="30">
      <c r="A13" s="32" t="s">
        <v>59</v>
      </c>
      <c r="B13" s="22" t="s">
        <v>0</v>
      </c>
      <c r="C13" s="27">
        <v>0</v>
      </c>
      <c r="D13" s="27">
        <v>0</v>
      </c>
      <c r="E13" s="27" t="e">
        <f t="shared" si="0"/>
        <v>#DIV/0!</v>
      </c>
      <c r="F13" s="27">
        <v>0</v>
      </c>
    </row>
    <row r="14" spans="1:6" ht="14.25">
      <c r="A14" s="32"/>
      <c r="B14" s="23" t="s">
        <v>41</v>
      </c>
      <c r="C14" s="28">
        <f>SUM(C5:C13)</f>
        <v>69892</v>
      </c>
      <c r="D14" s="28">
        <f>SUM(D5:D13)</f>
        <v>0</v>
      </c>
      <c r="E14" s="28">
        <f t="shared" si="0"/>
        <v>0</v>
      </c>
      <c r="F14" s="28">
        <f>SUM(F5:F13)</f>
        <v>67557.8</v>
      </c>
    </row>
    <row r="15" ht="12.75">
      <c r="A15" s="31"/>
    </row>
    <row r="17" spans="3:6" ht="12.75">
      <c r="C17">
        <v>69892</v>
      </c>
      <c r="F17">
        <v>1510722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0">
      <selection activeCell="F6" sqref="F6"/>
    </sheetView>
  </sheetViews>
  <sheetFormatPr defaultColWidth="9.00390625" defaultRowHeight="12.75"/>
  <cols>
    <col min="2" max="2" width="25.00390625" style="0" customWidth="1"/>
    <col min="3" max="3" width="16.25390625" style="0" customWidth="1"/>
    <col min="4" max="4" width="13.625" style="0" customWidth="1"/>
    <col min="5" max="5" width="10.625" style="0" customWidth="1"/>
    <col min="6" max="6" width="14.25390625" style="0" customWidth="1"/>
  </cols>
  <sheetData>
    <row r="3" spans="2:6" ht="100.5" customHeight="1">
      <c r="B3" s="1" t="s">
        <v>1</v>
      </c>
      <c r="C3" s="1" t="s">
        <v>60</v>
      </c>
      <c r="D3" s="1" t="s">
        <v>44</v>
      </c>
      <c r="E3" s="5" t="s">
        <v>21</v>
      </c>
      <c r="F3" s="1" t="s">
        <v>47</v>
      </c>
    </row>
    <row r="4" spans="2:6" ht="15">
      <c r="B4" s="18" t="s">
        <v>33</v>
      </c>
      <c r="C4" s="19"/>
      <c r="D4" s="19"/>
      <c r="E4" s="19"/>
      <c r="F4" s="20"/>
    </row>
    <row r="5" spans="1:6" ht="30">
      <c r="A5" s="32" t="s">
        <v>51</v>
      </c>
      <c r="B5" s="22" t="s">
        <v>34</v>
      </c>
      <c r="C5" s="27">
        <v>10325.9</v>
      </c>
      <c r="D5" s="27">
        <v>0</v>
      </c>
      <c r="E5" s="27">
        <f>+D5/C5*100</f>
        <v>0</v>
      </c>
      <c r="F5" s="27">
        <v>9595.64</v>
      </c>
    </row>
    <row r="6" spans="1:6" ht="64.5" customHeight="1">
      <c r="A6" s="32" t="s">
        <v>52</v>
      </c>
      <c r="B6" s="22" t="s">
        <v>35</v>
      </c>
      <c r="C6" s="27">
        <v>0</v>
      </c>
      <c r="D6" s="27">
        <v>0</v>
      </c>
      <c r="E6" s="27" t="e">
        <f aca="true" t="shared" si="0" ref="E6:E14">+D6/C6*100</f>
        <v>#DIV/0!</v>
      </c>
      <c r="F6" s="27">
        <v>0</v>
      </c>
    </row>
    <row r="7" spans="1:6" ht="15">
      <c r="A7" s="32" t="s">
        <v>53</v>
      </c>
      <c r="B7" s="21" t="s">
        <v>36</v>
      </c>
      <c r="C7" s="27">
        <v>0</v>
      </c>
      <c r="D7" s="27">
        <v>0</v>
      </c>
      <c r="E7" s="27" t="e">
        <f t="shared" si="0"/>
        <v>#DIV/0!</v>
      </c>
      <c r="F7" s="27">
        <v>0</v>
      </c>
    </row>
    <row r="8" spans="1:6" ht="15">
      <c r="A8" s="32" t="s">
        <v>54</v>
      </c>
      <c r="B8" s="21" t="s">
        <v>37</v>
      </c>
      <c r="C8" s="27">
        <v>0</v>
      </c>
      <c r="D8" s="27">
        <v>0</v>
      </c>
      <c r="E8" s="27" t="e">
        <f t="shared" si="0"/>
        <v>#DIV/0!</v>
      </c>
      <c r="F8" s="27">
        <v>0</v>
      </c>
    </row>
    <row r="9" spans="1:6" ht="15">
      <c r="A9" s="32" t="s">
        <v>55</v>
      </c>
      <c r="B9" s="21" t="s">
        <v>38</v>
      </c>
      <c r="C9" s="27">
        <v>0</v>
      </c>
      <c r="D9" s="27">
        <v>0</v>
      </c>
      <c r="E9" s="27" t="e">
        <f t="shared" si="0"/>
        <v>#DIV/0!</v>
      </c>
      <c r="F9" s="27">
        <v>0</v>
      </c>
    </row>
    <row r="10" spans="1:6" ht="54.75" customHeight="1">
      <c r="A10" s="32" t="s">
        <v>56</v>
      </c>
      <c r="B10" s="22" t="s">
        <v>39</v>
      </c>
      <c r="C10" s="27">
        <v>0</v>
      </c>
      <c r="D10" s="27">
        <v>0</v>
      </c>
      <c r="E10" s="27" t="e">
        <f t="shared" si="0"/>
        <v>#DIV/0!</v>
      </c>
      <c r="F10" s="27">
        <v>0</v>
      </c>
    </row>
    <row r="11" spans="1:6" s="30" customFormat="1" ht="15">
      <c r="A11" s="33" t="s">
        <v>57</v>
      </c>
      <c r="B11" s="22" t="s">
        <v>40</v>
      </c>
      <c r="C11" s="27">
        <v>177.5</v>
      </c>
      <c r="D11" s="27">
        <v>0</v>
      </c>
      <c r="E11" s="29">
        <f t="shared" si="0"/>
        <v>0</v>
      </c>
      <c r="F11" s="27">
        <v>148.4</v>
      </c>
    </row>
    <row r="12" spans="1:6" ht="30">
      <c r="A12" s="32" t="s">
        <v>58</v>
      </c>
      <c r="B12" s="22" t="s">
        <v>42</v>
      </c>
      <c r="C12" s="27">
        <v>0</v>
      </c>
      <c r="D12" s="27">
        <v>0</v>
      </c>
      <c r="E12" s="27" t="e">
        <f t="shared" si="0"/>
        <v>#DIV/0!</v>
      </c>
      <c r="F12" s="27">
        <v>0</v>
      </c>
    </row>
    <row r="13" spans="1:6" ht="30">
      <c r="A13" s="32" t="s">
        <v>59</v>
      </c>
      <c r="B13" s="22" t="s">
        <v>0</v>
      </c>
      <c r="C13" s="27">
        <v>0</v>
      </c>
      <c r="D13" s="27">
        <v>0</v>
      </c>
      <c r="E13" s="27" t="e">
        <f t="shared" si="0"/>
        <v>#DIV/0!</v>
      </c>
      <c r="F13" s="27">
        <v>0</v>
      </c>
    </row>
    <row r="14" spans="1:6" ht="14.25">
      <c r="A14" s="32"/>
      <c r="B14" s="23" t="s">
        <v>41</v>
      </c>
      <c r="C14" s="28">
        <f>SUM(C5:C13)</f>
        <v>10503.4</v>
      </c>
      <c r="D14" s="28">
        <f>SUM(D5:D13)</f>
        <v>0</v>
      </c>
      <c r="E14" s="28">
        <f t="shared" si="0"/>
        <v>0</v>
      </c>
      <c r="F14" s="28">
        <f>SUM(F5:F13)</f>
        <v>9744.039999999999</v>
      </c>
    </row>
    <row r="15" ht="12.75">
      <c r="A15" s="31"/>
    </row>
    <row r="17" ht="12.75">
      <c r="F17">
        <v>1510722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0">
      <selection activeCell="E16" sqref="E16"/>
    </sheetView>
  </sheetViews>
  <sheetFormatPr defaultColWidth="9.00390625" defaultRowHeight="12.75"/>
  <cols>
    <col min="2" max="2" width="25.00390625" style="0" customWidth="1"/>
    <col min="3" max="3" width="16.25390625" style="0" customWidth="1"/>
    <col min="4" max="4" width="13.625" style="0" customWidth="1"/>
    <col min="5" max="5" width="10.625" style="0" customWidth="1"/>
    <col min="6" max="6" width="14.25390625" style="0" customWidth="1"/>
  </cols>
  <sheetData>
    <row r="3" spans="2:6" ht="100.5" customHeight="1">
      <c r="B3" s="1" t="s">
        <v>1</v>
      </c>
      <c r="C3" s="1" t="s">
        <v>60</v>
      </c>
      <c r="D3" s="1" t="s">
        <v>44</v>
      </c>
      <c r="E3" s="5" t="s">
        <v>21</v>
      </c>
      <c r="F3" s="1" t="s">
        <v>47</v>
      </c>
    </row>
    <row r="4" spans="2:6" ht="15">
      <c r="B4" s="18" t="s">
        <v>33</v>
      </c>
      <c r="C4" s="19"/>
      <c r="D4" s="19"/>
      <c r="E4" s="19"/>
      <c r="F4" s="20"/>
    </row>
    <row r="5" spans="1:6" ht="30">
      <c r="A5" s="32" t="s">
        <v>51</v>
      </c>
      <c r="B5" s="22" t="s">
        <v>34</v>
      </c>
      <c r="C5" s="27">
        <v>57660.6</v>
      </c>
      <c r="D5" s="27">
        <v>0</v>
      </c>
      <c r="E5" s="27">
        <f>+D5/C5*100</f>
        <v>0</v>
      </c>
      <c r="F5" s="27">
        <v>57385</v>
      </c>
    </row>
    <row r="6" spans="1:6" ht="64.5" customHeight="1">
      <c r="A6" s="32" t="s">
        <v>52</v>
      </c>
      <c r="B6" s="22" t="s">
        <v>35</v>
      </c>
      <c r="C6" s="27">
        <v>5954.4</v>
      </c>
      <c r="D6" s="27">
        <v>0</v>
      </c>
      <c r="E6" s="27">
        <f aca="true" t="shared" si="0" ref="E6:E14">+D6/C6*100</f>
        <v>0</v>
      </c>
      <c r="F6" s="27">
        <v>4996.8</v>
      </c>
    </row>
    <row r="7" spans="1:6" ht="15">
      <c r="A7" s="32" t="s">
        <v>53</v>
      </c>
      <c r="B7" s="21" t="s">
        <v>36</v>
      </c>
      <c r="C7" s="27">
        <v>18568.6</v>
      </c>
      <c r="D7" s="27">
        <v>0</v>
      </c>
      <c r="E7" s="27">
        <f t="shared" si="0"/>
        <v>0</v>
      </c>
      <c r="F7" s="27">
        <v>18552.5</v>
      </c>
    </row>
    <row r="8" spans="1:6" ht="15">
      <c r="A8" s="32" t="s">
        <v>54</v>
      </c>
      <c r="B8" s="21" t="s">
        <v>37</v>
      </c>
      <c r="C8" s="27">
        <v>638.2</v>
      </c>
      <c r="D8" s="27">
        <v>0</v>
      </c>
      <c r="E8" s="27">
        <f t="shared" si="0"/>
        <v>0</v>
      </c>
      <c r="F8" s="27">
        <v>638.2</v>
      </c>
    </row>
    <row r="9" spans="1:6" ht="15">
      <c r="A9" s="32" t="s">
        <v>55</v>
      </c>
      <c r="B9" s="21" t="s">
        <v>38</v>
      </c>
      <c r="C9" s="27">
        <v>56</v>
      </c>
      <c r="D9" s="27">
        <v>0</v>
      </c>
      <c r="E9" s="27">
        <f t="shared" si="0"/>
        <v>0</v>
      </c>
      <c r="F9" s="27">
        <v>55.9</v>
      </c>
    </row>
    <row r="10" spans="1:6" ht="54.75" customHeight="1">
      <c r="A10" s="32" t="s">
        <v>56</v>
      </c>
      <c r="B10" s="22" t="s">
        <v>39</v>
      </c>
      <c r="C10" s="27">
        <v>0</v>
      </c>
      <c r="D10" s="27">
        <v>0</v>
      </c>
      <c r="E10" s="27" t="e">
        <f t="shared" si="0"/>
        <v>#DIV/0!</v>
      </c>
      <c r="F10" s="27">
        <v>0</v>
      </c>
    </row>
    <row r="11" spans="1:6" s="30" customFormat="1" ht="15">
      <c r="A11" s="33" t="s">
        <v>57</v>
      </c>
      <c r="B11" s="22" t="s">
        <v>40</v>
      </c>
      <c r="C11" s="29">
        <v>38973</v>
      </c>
      <c r="D11" s="29">
        <v>0</v>
      </c>
      <c r="E11" s="29">
        <f t="shared" si="0"/>
        <v>0</v>
      </c>
      <c r="F11" s="29">
        <v>35758.9</v>
      </c>
    </row>
    <row r="12" spans="1:6" ht="30">
      <c r="A12" s="32" t="s">
        <v>58</v>
      </c>
      <c r="B12" s="22" t="s">
        <v>42</v>
      </c>
      <c r="C12" s="27">
        <v>0</v>
      </c>
      <c r="D12" s="27">
        <v>0</v>
      </c>
      <c r="E12" s="27" t="e">
        <f t="shared" si="0"/>
        <v>#DIV/0!</v>
      </c>
      <c r="F12" s="27">
        <v>0</v>
      </c>
    </row>
    <row r="13" spans="1:6" ht="30">
      <c r="A13" s="32" t="s">
        <v>59</v>
      </c>
      <c r="B13" s="22" t="s">
        <v>0</v>
      </c>
      <c r="C13" s="27">
        <v>2162</v>
      </c>
      <c r="D13" s="27">
        <v>0</v>
      </c>
      <c r="E13" s="27">
        <f t="shared" si="0"/>
        <v>0</v>
      </c>
      <c r="F13" s="27">
        <v>2162</v>
      </c>
    </row>
    <row r="14" spans="1:6" ht="14.25">
      <c r="A14" s="32"/>
      <c r="B14" s="23" t="s">
        <v>41</v>
      </c>
      <c r="C14" s="28">
        <f>SUM(C5:C13)+0.1</f>
        <v>124012.90000000001</v>
      </c>
      <c r="D14" s="28">
        <f>SUM(D5:D13)</f>
        <v>0</v>
      </c>
      <c r="E14" s="28">
        <f t="shared" si="0"/>
        <v>0</v>
      </c>
      <c r="F14" s="28">
        <f>SUM(F5:F13)</f>
        <v>119549.29999999999</v>
      </c>
    </row>
    <row r="15" ht="12.75">
      <c r="A15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18"/>
  <sheetViews>
    <sheetView zoomScalePageLayoutView="0" workbookViewId="0" topLeftCell="A4">
      <selection activeCell="J12" sqref="J12"/>
    </sheetView>
  </sheetViews>
  <sheetFormatPr defaultColWidth="9.00390625" defaultRowHeight="12.75"/>
  <cols>
    <col min="2" max="2" width="25.00390625" style="0" customWidth="1"/>
    <col min="3" max="3" width="16.25390625" style="0" customWidth="1"/>
    <col min="4" max="4" width="13.625" style="0" customWidth="1"/>
    <col min="5" max="5" width="10.625" style="0" customWidth="1"/>
    <col min="6" max="6" width="14.25390625" style="0" customWidth="1"/>
  </cols>
  <sheetData>
    <row r="3" spans="2:6" ht="100.5" customHeight="1">
      <c r="B3" s="1" t="s">
        <v>1</v>
      </c>
      <c r="C3" s="1" t="s">
        <v>60</v>
      </c>
      <c r="D3" s="1" t="s">
        <v>44</v>
      </c>
      <c r="E3" s="5" t="s">
        <v>21</v>
      </c>
      <c r="F3" s="1" t="s">
        <v>47</v>
      </c>
    </row>
    <row r="4" spans="2:6" ht="15">
      <c r="B4" s="18" t="s">
        <v>33</v>
      </c>
      <c r="C4" s="19"/>
      <c r="D4" s="19"/>
      <c r="E4" s="19"/>
      <c r="F4" s="20"/>
    </row>
    <row r="5" spans="1:6" ht="30">
      <c r="A5" s="32" t="s">
        <v>51</v>
      </c>
      <c r="B5" s="22" t="s">
        <v>34</v>
      </c>
      <c r="C5" s="27">
        <v>16511.4</v>
      </c>
      <c r="D5" s="27">
        <v>0</v>
      </c>
      <c r="E5" s="27">
        <f>+D5/C5*100</f>
        <v>0</v>
      </c>
      <c r="F5" s="27">
        <v>16479.7</v>
      </c>
    </row>
    <row r="6" spans="1:6" ht="64.5" customHeight="1">
      <c r="A6" s="32" t="s">
        <v>52</v>
      </c>
      <c r="B6" s="22" t="s">
        <v>35</v>
      </c>
      <c r="C6" s="27">
        <v>122.2</v>
      </c>
      <c r="D6" s="27">
        <v>0</v>
      </c>
      <c r="E6" s="27">
        <f aca="true" t="shared" si="0" ref="E6:E14">+D6/C6*100</f>
        <v>0</v>
      </c>
      <c r="F6" s="27">
        <v>122.2</v>
      </c>
    </row>
    <row r="7" spans="1:6" ht="15">
      <c r="A7" s="32" t="s">
        <v>53</v>
      </c>
      <c r="B7" s="21" t="s">
        <v>36</v>
      </c>
      <c r="C7" s="27">
        <v>760</v>
      </c>
      <c r="D7" s="27">
        <v>0</v>
      </c>
      <c r="E7" s="27">
        <f t="shared" si="0"/>
        <v>0</v>
      </c>
      <c r="F7" s="27">
        <v>760</v>
      </c>
    </row>
    <row r="8" spans="1:6" ht="15">
      <c r="A8" s="32" t="s">
        <v>54</v>
      </c>
      <c r="B8" s="21" t="s">
        <v>37</v>
      </c>
      <c r="C8" s="27">
        <v>20628.8</v>
      </c>
      <c r="D8" s="27">
        <v>0</v>
      </c>
      <c r="E8" s="27">
        <f t="shared" si="0"/>
        <v>0</v>
      </c>
      <c r="F8" s="27">
        <v>18224.6</v>
      </c>
    </row>
    <row r="9" spans="1:6" ht="15">
      <c r="A9" s="32" t="s">
        <v>55</v>
      </c>
      <c r="B9" s="21" t="s">
        <v>38</v>
      </c>
      <c r="C9" s="27">
        <v>0</v>
      </c>
      <c r="D9" s="27">
        <v>0</v>
      </c>
      <c r="E9" s="27" t="e">
        <f t="shared" si="0"/>
        <v>#DIV/0!</v>
      </c>
      <c r="F9" s="27">
        <v>0</v>
      </c>
    </row>
    <row r="10" spans="1:6" ht="54.75" customHeight="1">
      <c r="A10" s="32" t="s">
        <v>56</v>
      </c>
      <c r="B10" s="22" t="s">
        <v>39</v>
      </c>
      <c r="C10" s="27">
        <v>0</v>
      </c>
      <c r="D10" s="27">
        <v>0</v>
      </c>
      <c r="E10" s="27" t="e">
        <f t="shared" si="0"/>
        <v>#DIV/0!</v>
      </c>
      <c r="F10" s="27">
        <v>0</v>
      </c>
    </row>
    <row r="11" spans="1:6" s="30" customFormat="1" ht="15">
      <c r="A11" s="33" t="s">
        <v>57</v>
      </c>
      <c r="B11" s="22" t="s">
        <v>40</v>
      </c>
      <c r="C11" s="35">
        <v>6558</v>
      </c>
      <c r="D11" s="27">
        <v>0</v>
      </c>
      <c r="E11" s="29">
        <f t="shared" si="0"/>
        <v>0</v>
      </c>
      <c r="F11" s="35">
        <v>6558</v>
      </c>
    </row>
    <row r="12" spans="1:6" ht="30">
      <c r="A12" s="32" t="s">
        <v>58</v>
      </c>
      <c r="B12" s="22" t="s">
        <v>42</v>
      </c>
      <c r="C12" s="27">
        <v>0</v>
      </c>
      <c r="D12" s="27">
        <v>0</v>
      </c>
      <c r="E12" s="27" t="e">
        <f t="shared" si="0"/>
        <v>#DIV/0!</v>
      </c>
      <c r="F12" s="27">
        <v>0</v>
      </c>
    </row>
    <row r="13" spans="1:6" ht="30">
      <c r="A13" s="32" t="s">
        <v>59</v>
      </c>
      <c r="B13" s="22" t="s">
        <v>0</v>
      </c>
      <c r="C13" s="27">
        <v>0</v>
      </c>
      <c r="D13" s="27">
        <v>0</v>
      </c>
      <c r="E13" s="27" t="e">
        <f t="shared" si="0"/>
        <v>#DIV/0!</v>
      </c>
      <c r="F13" s="27">
        <v>0</v>
      </c>
    </row>
    <row r="14" spans="1:6" ht="14.25">
      <c r="A14" s="32"/>
      <c r="B14" s="23" t="s">
        <v>41</v>
      </c>
      <c r="C14" s="28">
        <f>SUM(C5:C13)</f>
        <v>44580.4</v>
      </c>
      <c r="D14" s="28">
        <f>SUM(D5:D13)</f>
        <v>0</v>
      </c>
      <c r="E14" s="28">
        <f t="shared" si="0"/>
        <v>0</v>
      </c>
      <c r="F14" s="28">
        <f>SUM(F5:F13)</f>
        <v>42144.5</v>
      </c>
    </row>
    <row r="15" ht="12.75">
      <c r="A15" s="31"/>
    </row>
    <row r="17" ht="12.75">
      <c r="F17" s="15">
        <f>C14-F14</f>
        <v>2435.9000000000015</v>
      </c>
    </row>
    <row r="18" ht="12.75">
      <c r="C18">
        <v>44580.4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г.Кировска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</dc:creator>
  <cp:keywords/>
  <dc:description/>
  <cp:lastModifiedBy>Воронцов Е.М.</cp:lastModifiedBy>
  <cp:lastPrinted>2015-11-29T10:23:56Z</cp:lastPrinted>
  <dcterms:created xsi:type="dcterms:W3CDTF">2008-04-11T04:47:38Z</dcterms:created>
  <dcterms:modified xsi:type="dcterms:W3CDTF">2015-12-25T12:25:47Z</dcterms:modified>
  <cp:category/>
  <cp:version/>
  <cp:contentType/>
  <cp:contentStatus/>
</cp:coreProperties>
</file>