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75" tabRatio="584" activeTab="0"/>
  </bookViews>
  <sheets>
    <sheet name="2020 (изм. 24.11.20) под КСО" sheetId="1" r:id="rId1"/>
    <sheet name="перечень 2018 (2)" sheetId="2" state="hidden" r:id="rId2"/>
  </sheets>
  <definedNames>
    <definedName name="_xlnm.Print_Titles" localSheetId="1">'перечень 2018 (2)'!$12:$12</definedName>
    <definedName name="_xlnm.Print_Area" localSheetId="0">'2020 (изм. 24.11.20) под КСО'!$A$1:$R$129</definedName>
    <definedName name="_xlnm.Print_Area" localSheetId="1">'перечень 2018 (2)'!$A$1:$Q$60</definedName>
  </definedNames>
  <calcPr fullCalcOnLoad="1"/>
</workbook>
</file>

<file path=xl/sharedStrings.xml><?xml version="1.0" encoding="utf-8"?>
<sst xmlns="http://schemas.openxmlformats.org/spreadsheetml/2006/main" count="447" uniqueCount="248">
  <si>
    <t>1.1</t>
  </si>
  <si>
    <t>1.2</t>
  </si>
  <si>
    <t>1.3</t>
  </si>
  <si>
    <t>1.4</t>
  </si>
  <si>
    <t>1.5</t>
  </si>
  <si>
    <t>ВСЕГО</t>
  </si>
  <si>
    <t>МБ</t>
  </si>
  <si>
    <t>ОБ</t>
  </si>
  <si>
    <t>№ п/п</t>
  </si>
  <si>
    <t>2</t>
  </si>
  <si>
    <t>2.1</t>
  </si>
  <si>
    <t>3</t>
  </si>
  <si>
    <t>3.1</t>
  </si>
  <si>
    <t>4</t>
  </si>
  <si>
    <t>4.1</t>
  </si>
  <si>
    <t>всего</t>
  </si>
  <si>
    <t>Оказание муниципальной услуги по предоставлению дополнительного образования в сфере общего образования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</si>
  <si>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</si>
  <si>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</si>
  <si>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</si>
  <si>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</si>
  <si>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</si>
  <si>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</si>
  <si>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</si>
  <si>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</si>
  <si>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</si>
  <si>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</si>
  <si>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</si>
  <si>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</si>
  <si>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5.1</t>
  </si>
  <si>
    <t>Исполнители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</si>
  <si>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</si>
  <si>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</si>
  <si>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</si>
  <si>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</si>
  <si>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</si>
  <si>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</si>
  <si>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%</t>
  </si>
  <si>
    <t>Обеспечение бесплатным питанием отдельных категорий обучающихся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</si>
  <si>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</si>
  <si>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чел.</t>
  </si>
  <si>
    <t>ИТОГО по Программе</t>
  </si>
  <si>
    <t>в том числе: муниципальные услуги (работы)</t>
  </si>
  <si>
    <t>МОО</t>
  </si>
  <si>
    <t>1.1.1</t>
  </si>
  <si>
    <t>1.1.2</t>
  </si>
  <si>
    <t>1.1.3</t>
  </si>
  <si>
    <t>1.2.1</t>
  </si>
  <si>
    <t>1.2.2</t>
  </si>
  <si>
    <t>1.3.1</t>
  </si>
  <si>
    <t>1.3.2</t>
  </si>
  <si>
    <t>1.4.1</t>
  </si>
  <si>
    <t xml:space="preserve">Перечень программных мероприятий </t>
  </si>
  <si>
    <t xml:space="preserve">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</si>
  <si>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1.5.1</t>
  </si>
  <si>
    <t>2018</t>
  </si>
  <si>
    <t>2019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</si>
  <si>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</t>
  </si>
  <si>
    <t>Организация отдыха детей Мурманской области в муниципальных образовательных организациях за счет средств местного бюджета</t>
  </si>
  <si>
    <t>1.6</t>
  </si>
  <si>
    <t>Оказание муниципальной услуги по предоставлению питания обучающимся</t>
  </si>
  <si>
    <t>1.5.3</t>
  </si>
  <si>
    <t>1.5.4</t>
  </si>
  <si>
    <t>Количество человеко-часов пребывания</t>
  </si>
  <si>
    <t>человеко -час</t>
  </si>
  <si>
    <t>чел./человеко-день</t>
  </si>
  <si>
    <t>13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</si>
  <si>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 (обеспечение питанием в каникулярный период)</t>
  </si>
  <si>
    <t>Доля освоения выделенных средств</t>
  </si>
  <si>
    <t>не менее 98,00</t>
  </si>
  <si>
    <t xml:space="preserve">Приложение </t>
  </si>
  <si>
    <t>МАОДО ЦДТ "Хибины"</t>
  </si>
  <si>
    <t>МАУО       "Кировский КШП"</t>
  </si>
  <si>
    <t>МАУО           "Кировский КШП"</t>
  </si>
  <si>
    <t xml:space="preserve"> МАУО           "Кировский КШП"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</si>
  <si>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Кировска                                                                                                                            от            №                                                                        Приложение к Программе</t>
  </si>
  <si>
    <t>2020</t>
  </si>
  <si>
    <t xml:space="preserve">Число обучающихся- получателей услуги: бесплатным питанием льготных категорий
- 5- дневная учебная неделя
- 6- дневная учебная неделя                                                                                                                                                      
 </t>
  </si>
  <si>
    <t xml:space="preserve">                                                               306                                                                                                                                               517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</si>
  <si>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Число обучающихся- получателей услуги</t>
  </si>
  <si>
    <t>Основное мероприятие: Предоставление дополнительного образования в сфере общего образования</t>
  </si>
  <si>
    <t>Основное мероприятие: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</si>
  <si>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>Основное мероприятие: Организация и предоставление школьного питания</t>
  </si>
  <si>
    <t>тыс. руб.</t>
  </si>
  <si>
    <t>1 410/
13 360</t>
  </si>
  <si>
    <t>_________________________________________________</t>
  </si>
  <si>
    <t xml:space="preserve"> софинансирование расходов, направляемых на оплату труда и начисления на выплаты по оплате труда работникам муниципальных учреждений</t>
  </si>
  <si>
    <t>Цель: Сохранение и развитие комплекса муниципальных услуг в сфере физической культуры и спорта, оказываемых на территории муниципального образования город Кировск с подведомственной территорией</t>
  </si>
  <si>
    <t>Задача: Обеспечение деятельности муниципальных учреждений в области физической культуры и спорта, повышение качества предоставляемых ими муниципальных услуг</t>
  </si>
  <si>
    <t>Основное мероприятие: Обеспечение до-ступа к спор-тивным объектам МАУ СОК «Горняк</t>
  </si>
  <si>
    <t>Комитет образова-ния, куль-туры и спорта ад-министра-ции города Кировск</t>
  </si>
  <si>
    <t>Предоставление услуг спортивных объектов МАУ СОК «Горняк»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</si>
  <si>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</si>
  <si>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МАУ СОК «Горняк»</t>
  </si>
  <si>
    <t xml:space="preserve">Предостав-ление в поль-зование населению спортивных сооружений, спортивного инвентаря </t>
  </si>
  <si>
    <t>часы</t>
  </si>
  <si>
    <t>Количество спортивных сооружений</t>
  </si>
  <si>
    <t>единиц</t>
  </si>
  <si>
    <t xml:space="preserve">Мероприятие:
Создание условий для обеспечения деятельности в области спорта
</t>
  </si>
  <si>
    <t>Предоставление услуг в сфере физической культуры и спорта</t>
  </si>
  <si>
    <t>Объем освоен-ных финансовых средств</t>
  </si>
  <si>
    <t>99,5 %</t>
  </si>
  <si>
    <t>МАУ «СШ г. Кировска»</t>
  </si>
  <si>
    <t>Количество обоснованных жалоб со сторо-ны потребителей услуг</t>
  </si>
  <si>
    <t xml:space="preserve">Развитие информационно-технологической образовательной среды </t>
  </si>
  <si>
    <t>Мероприятие: Непрерывное профессиональное развитие</t>
  </si>
  <si>
    <t>Мероприятие: Современная образовательная среда</t>
  </si>
  <si>
    <t>Мероприятие: Ступени педагогического роста</t>
  </si>
  <si>
    <t>2.1.1</t>
  </si>
  <si>
    <t>2.1.2</t>
  </si>
  <si>
    <t>2.1.3</t>
  </si>
  <si>
    <t xml:space="preserve">  Мероприятие: Успех каждого ребенка</t>
  </si>
  <si>
    <t xml:space="preserve">Обеспечение участия кировских школьников в мероприятиях регионального и всероссийского уровней </t>
  </si>
  <si>
    <t xml:space="preserve">  Мероприятие: Социальная активность </t>
  </si>
  <si>
    <t>Организация и проведение мероприятий, акций, реализация проектов по различным направлениям добровольчества</t>
  </si>
  <si>
    <t>4.1.1</t>
  </si>
  <si>
    <t>4.1.2</t>
  </si>
  <si>
    <t>4.1.5</t>
  </si>
  <si>
    <t>4.1.6</t>
  </si>
  <si>
    <t>4.1.7</t>
  </si>
  <si>
    <t>Мероприятие: Современные родители</t>
  </si>
  <si>
    <t>Доля общеобразовательных организаций, обновивших материально-техническую базу  для реализации основных и дополнительных общеобразовательных программ цифрового, естественно-научного и гуманитарного профилей</t>
  </si>
  <si>
    <t>Доля учреждений образования, в которых создан беспрепятственный доступ (архитектурная доступность)</t>
  </si>
  <si>
    <t>шт.</t>
  </si>
  <si>
    <t>Численность педагогов- участников муниципальных профессиональных конкурсов</t>
  </si>
  <si>
    <t>Численность педагогов, участников корпоративных курсов</t>
  </si>
  <si>
    <t>Доля учителей в возрасте до 35 лет, включенных в систему сопровождения и наставничества</t>
  </si>
  <si>
    <t>Создание условий для профессиональной и  социально-бытовой адаптацией педагогических работников в возрасте до 35 лет. Школа молодого педагога</t>
  </si>
  <si>
    <t>Обеспечение эффективных мер, организация мероприятий  по вопросам профилактики наркомании, токсикомании, алкоголизма, ВИЧ/СПИДа, правонарушений</t>
  </si>
  <si>
    <t>Доля обучающихся, вовлеченных в деятельность общественных объединений на базе образовательных организаций общего образования</t>
  </si>
  <si>
    <t>Количество  специалистов, прошедших подготовку для работы в сфере добровольчества и технологий работы с общественными объединениями</t>
  </si>
  <si>
    <t xml:space="preserve">Число детей, охваченных программами естественнонаучной и технической направленностей, деятельностью детского технопарка </t>
  </si>
  <si>
    <t>Количество детей- участников мероприятий</t>
  </si>
  <si>
    <t>Доля обучающихся, принявших участие в мероприятиях регионального и Всероссийского уровней</t>
  </si>
  <si>
    <t>Доля победителей от общего числа участников в мероприятиях регионального и Всероссийского уровней</t>
  </si>
  <si>
    <t>Колчество детей-участников профилактических мероприятий</t>
  </si>
  <si>
    <t>Количество созданных общественных добровольческих (волонтерских) объединений</t>
  </si>
  <si>
    <t>Количество услуг психолого-педагогической, методической и консультативной помощи родителям (законным представителям) детей</t>
  </si>
  <si>
    <t>Количество родителей (законных представителей)- участников муниципальных мероприятий</t>
  </si>
  <si>
    <t>Доля детей с ограниченными возможностями здоровья, прошедших обследование на ТПМПК, в общей численности нуждающихся в обследовании</t>
  </si>
  <si>
    <t>КОКиС</t>
  </si>
  <si>
    <t xml:space="preserve">КОКиС      </t>
  </si>
  <si>
    <t>ВБС</t>
  </si>
  <si>
    <t>Поддержка одаренных детей, добившихся значительных результатов</t>
  </si>
  <si>
    <t>ЦДТ</t>
  </si>
  <si>
    <t>ЦДТ, ХГ</t>
  </si>
  <si>
    <t>Численность участников школы вожатого</t>
  </si>
  <si>
    <t>Подготовка специалистов по работе в сфере добровольчества и технологий работы с общественными объединениями 3*20 чел.</t>
  </si>
  <si>
    <t>Фестиваль школьных  любительских театров  (при участии родителей)</t>
  </si>
  <si>
    <t xml:space="preserve">Обеспечение  деятельности Школы  вожатых </t>
  </si>
  <si>
    <t xml:space="preserve">КОКиС           МОО  </t>
  </si>
  <si>
    <t>КОКиС     ЦМТО</t>
  </si>
  <si>
    <t>Реализация проектов по улучшению социальной сферы (образование) и повышению качества жизни населения в рамках реализации соглашений между Правительством Мурманской области и градообразующими пердприятиями</t>
  </si>
  <si>
    <t>Задача 1: Cоздание современной, технологичной, безопасной цифровой образовательной среды</t>
  </si>
  <si>
    <t>Задача 2: Формирование системы непрерывного образования педагогических работников</t>
  </si>
  <si>
    <r>
      <rPr>
        <b/>
        <sz val="12"/>
        <rFont val="Times New Roman"/>
        <family val="1"/>
      </rPr>
      <t>Задача 3: Внедрение адаптивных, практико-ориентированных и гибких образовательных программ для взрослого населения города</t>
    </r>
    <r>
      <rPr>
        <sz val="12"/>
        <rFont val="Times New Roman"/>
        <family val="1"/>
      </rPr>
      <t xml:space="preserve">
</t>
    </r>
  </si>
  <si>
    <t>1.1.1.1</t>
  </si>
  <si>
    <t>Обеспечение безопасных, современных условий организации образовательного процесса</t>
  </si>
  <si>
    <t>Количество образовательных организаций- участников проектов</t>
  </si>
  <si>
    <t>Количество образовательных организаций, имеющих невыполненные требования надзорных органов</t>
  </si>
  <si>
    <t>ед.</t>
  </si>
  <si>
    <t xml:space="preserve">Количество организаций, внедряющих программы непрерывного образования  </t>
  </si>
  <si>
    <t xml:space="preserve">Создание муниципального детского технопарка "Кванториум Хибины"                                                                                                                                                                                 </t>
  </si>
  <si>
    <t>4.1.4</t>
  </si>
  <si>
    <t>Количество образовательных организаций-участников программы</t>
  </si>
  <si>
    <t>Численность студентов, получющих материальную поддержку</t>
  </si>
  <si>
    <t>______________________________________________</t>
  </si>
  <si>
    <t>4.1.3</t>
  </si>
  <si>
    <t>1.1.2.1.</t>
  </si>
  <si>
    <t>1.1.2.2.</t>
  </si>
  <si>
    <t>Создание конференцзалов</t>
  </si>
  <si>
    <t>Создание информационно-библиотечных центров, приобретение оборудования</t>
  </si>
  <si>
    <t>Формирование современной комфортной среды</t>
  </si>
  <si>
    <t>Не  требует финансирования</t>
  </si>
  <si>
    <t>Повышение квалификации педагогов-библиотекарей ИБЦ (дистанционная форма)</t>
  </si>
  <si>
    <t>Количество педагогов-библиотекарей, повысивших квалификацию</t>
  </si>
  <si>
    <t>Количество общеобразовательных организаций, на базе которых создан информационно-библиотечный центр, конференцзал</t>
  </si>
  <si>
    <t>Количество общеобразовательных организаций, на базе которых создан информационно-библиотечный центр</t>
  </si>
  <si>
    <t>Количество общеобразовательных организаций, на базе которых создан конференцзал.</t>
  </si>
  <si>
    <t>Не требует финансирования</t>
  </si>
  <si>
    <t>Организация дистанционного сетевого взаимодействия с ИРО, ВУЗами страны в целях научно-информационной поддержки педагогов города</t>
  </si>
  <si>
    <t>Продвижение деятельности общественных объединений, в т.ч. волонтерских в средствам массовой информации, сети Интернет</t>
  </si>
  <si>
    <t>Доля обучающихся, вовлеченных в добровольческую деятельность</t>
  </si>
  <si>
    <t>Доля обучающихся -участников общественных объединений, волонтеров</t>
  </si>
  <si>
    <t>Введение и обеспечение функционирования системы  персонифицированного учета и персонифицированного финансирования 
дополнительного образования детей</t>
  </si>
  <si>
    <t>Введение и обеспечение функционирования системы персонифицированного дополнительного образования детей, подразумевающей 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финансирования.</t>
  </si>
  <si>
    <t>Задача 5: Вовлечение детей и молодежи в социально-значимую деятельность</t>
  </si>
  <si>
    <t>Обеспечение персонифицированного финансирования дополнительного образования детей</t>
  </si>
  <si>
    <r>
      <rPr>
        <b/>
        <sz val="12"/>
        <rFont val="Times New Roman"/>
        <family val="1"/>
      </rPr>
      <t>Задача 6: Формирование системы сопровождения и психолого-педагогической поддержки семей, имеющих детей</t>
    </r>
    <r>
      <rPr>
        <sz val="12"/>
        <rFont val="Times New Roman"/>
        <family val="1"/>
      </rPr>
      <t xml:space="preserve">
</t>
    </r>
  </si>
  <si>
    <t>5.1.1</t>
  </si>
  <si>
    <t>5.1.2</t>
  </si>
  <si>
    <t>5.1.3</t>
  </si>
  <si>
    <t>5.1.4</t>
  </si>
  <si>
    <t>6.1.</t>
  </si>
  <si>
    <t>6.1.1.</t>
  </si>
  <si>
    <t>Ответсвтенный исполнитель</t>
  </si>
  <si>
    <t>Сроки выполнения</t>
  </si>
  <si>
    <t xml:space="preserve">ед. </t>
  </si>
  <si>
    <t xml:space="preserve">Предоставление мер дополнительной социальной поддержки студентам, обучающимся по целевому обучению на 3- 5 курсах в педагогических ВУЗах </t>
  </si>
  <si>
    <t>5.1.3.</t>
  </si>
  <si>
    <t xml:space="preserve">Доля учителей в возрасте до 35 лет в общей численности педагогов
</t>
  </si>
  <si>
    <t>Количество созданных центров образования цифрового и гуманитарного профилей</t>
  </si>
  <si>
    <t>Количество учреждений-участников персонифицированного финансирования дополнительного образования детей</t>
  </si>
  <si>
    <t xml:space="preserve">Количество детей зарегистрированных в системе персонифицированного учета 
</t>
  </si>
  <si>
    <t>Количество детей использующих сертификаты дополнительного образования в статусе сертификатов персонифицированного финансирования</t>
  </si>
  <si>
    <t>КОКиС, МКУ "Управление социального развития</t>
  </si>
  <si>
    <t>КОКиС, МОО, СОШ №8</t>
  </si>
  <si>
    <t>01.01.2020-31.12.2022</t>
  </si>
  <si>
    <t>ежегодно</t>
  </si>
  <si>
    <t>КОКиС, МАДОУ16, МОЦ</t>
  </si>
  <si>
    <t>КОКиС, МОЦ, МОО</t>
  </si>
  <si>
    <t>КОКиС ЦДТ, МОО</t>
  </si>
  <si>
    <t xml:space="preserve">КОКиС     </t>
  </si>
  <si>
    <t>сентябрь 2020</t>
  </si>
  <si>
    <t>КОКиС, МОО</t>
  </si>
  <si>
    <t xml:space="preserve">ООШ № 8   </t>
  </si>
  <si>
    <t>филиал МАГУ, ЧОУ ДПО, МОО</t>
  </si>
  <si>
    <t>Цель: Обеспечение конкурентноспособного образования на уровне Российской Федерации; воспитание гармонично развитой и социально ответственной личности на основе духовно-нравственных ценностей</t>
  </si>
  <si>
    <r>
      <rPr>
        <b/>
        <sz val="12"/>
        <rFont val="Times New Roman"/>
        <family val="1"/>
      </rPr>
      <t>Задача 4: Создание условий, направленных на раскрытие и развитие способностей у детей, их раннюю профориентацию, воспитание духовно-развитой, гармоничной личности, а также обеспечение персонифицированного финансиро-вания дополнительного образования детей</t>
    </r>
    <r>
      <rPr>
        <sz val="12"/>
        <rFont val="Times New Roman"/>
        <family val="1"/>
      </rPr>
      <t xml:space="preserve">
</t>
    </r>
  </si>
  <si>
    <t xml:space="preserve">                                      администрации г. Кировска</t>
  </si>
  <si>
    <t xml:space="preserve">   </t>
  </si>
  <si>
    <t xml:space="preserve">                                      Приложение № 1 к постановлению </t>
  </si>
  <si>
    <t>Всего</t>
  </si>
  <si>
    <t>ОБ, ФБ</t>
  </si>
  <si>
    <t>Наименование показателей</t>
  </si>
  <si>
    <t>Показатели результативности, цели, задач, программных мероприятий</t>
  </si>
  <si>
    <t>Количество детей, получивших поддержку</t>
  </si>
  <si>
    <t>6.1.2.</t>
  </si>
  <si>
    <t>4.1.4.1</t>
  </si>
  <si>
    <t>4.1.4.2</t>
  </si>
  <si>
    <t>4.1.8</t>
  </si>
  <si>
    <t>Дополнительные бюджетные ассигнования на обновление материально-технической базы для формирования у обучающихся современных технологических и гуманитарных навыков</t>
  </si>
  <si>
    <t>Количество учреждений в которых осуществлялся ремонт для создания и функционирования центров образования "Точка роста"</t>
  </si>
  <si>
    <t>КОКиС, , ХГ, СОШ № 7</t>
  </si>
  <si>
    <t>Адаптация муниципальных учреждений образования для маломобильных групп населения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</si>
  <si>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</si>
  <si>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 xml:space="preserve">Количество МОО 
(муниципальных образовательных организаций) - участников оздоровительной кампании
</t>
  </si>
  <si>
    <t>Выявление, сопровождение и поддержка талантливых детей и молодежи</t>
  </si>
  <si>
    <t xml:space="preserve">Модернизациия образования </t>
  </si>
  <si>
    <t>(Организация и проведение муниципальных профессиональных  конкурсов, чествование  педагогов в профессиональный праздник)</t>
  </si>
  <si>
    <t xml:space="preserve">ХГ, СОШ № 7, СОШ8 </t>
  </si>
  <si>
    <t>Создание и функционирование детского мини-технопарка «Квантолаб» СОШ8 (показатель Численность детей в возрасте от 5 до 18 лет, обучающихся за счет средств бюджетов субъекта Российской Федерации и (или) местных бюджетов по дополнительным общеобразовательным программам, соответствующим приоритетным направлениям технологического развития Российской Федерации на базе созданного мини-технопарка "Квантолаб" 200 чел на 2020 год)</t>
  </si>
  <si>
    <t>Организация отдыха и занятости детей</t>
  </si>
  <si>
    <t>(Создание и обеспечение функционирования центров образования цифрового и гуманитарного профилей "Точка роста") Региональный проект "Современная школа"</t>
  </si>
  <si>
    <t xml:space="preserve"> Модернизация образования</t>
  </si>
  <si>
    <t xml:space="preserve"> (Обеспечение деятельности территориальной психолого-медико-педагогической комиссии города Кировска) </t>
  </si>
  <si>
    <t xml:space="preserve">Раздел 3. Перечень мероприятий и сведения об объемах финансирования муниципальной программы </t>
  </si>
  <si>
    <t xml:space="preserve">                                      № 5 от 13.01.2021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</si>
</sst>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#,##0.0000"/>
    <numFmt numFmtId="187" formatCode="#&quot; &quot;?/4"/>
    <numFmt numFmtId="188" formatCode="#,##0\ _₽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9"/>
      <color indexed="8"/>
      <name val="Times New Roman"/>
      <family val="1"/>
    </font>
    <font>
      <sz val="23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2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32" borderId="12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/>
    </xf>
    <xf numFmtId="4" fontId="20" fillId="32" borderId="0" xfId="0" applyNumberFormat="1" applyFont="1" applyFill="1" applyBorder="1" applyAlignment="1">
      <alignment vertical="center" wrapText="1"/>
    </xf>
    <xf numFmtId="4" fontId="20" fillId="32" borderId="14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20" fillId="32" borderId="12" xfId="0" applyNumberFormat="1" applyFont="1" applyFill="1" applyBorder="1" applyAlignment="1">
      <alignment vertical="top" wrapText="1"/>
    </xf>
    <xf numFmtId="49" fontId="19" fillId="0" borderId="13" xfId="0" applyNumberFormat="1" applyFont="1" applyBorder="1" applyAlignment="1">
      <alignment horizontal="center" vertical="center" wrapText="1"/>
    </xf>
    <xf numFmtId="4" fontId="20" fillId="32" borderId="0" xfId="0" applyNumberFormat="1" applyFont="1" applyFill="1" applyBorder="1" applyAlignment="1">
      <alignment vertical="top" wrapText="1"/>
    </xf>
    <xf numFmtId="4" fontId="20" fillId="32" borderId="14" xfId="0" applyNumberFormat="1" applyFont="1" applyFill="1" applyBorder="1" applyAlignment="1">
      <alignment vertical="top" wrapText="1"/>
    </xf>
    <xf numFmtId="4" fontId="17" fillId="32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7" fillId="32" borderId="10" xfId="0" applyNumberFormat="1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68" fillId="32" borderId="10" xfId="0" applyFont="1" applyFill="1" applyBorder="1" applyAlignment="1">
      <alignment horizontal="left" vertical="center" wrapText="1"/>
    </xf>
    <xf numFmtId="0" fontId="68" fillId="32" borderId="10" xfId="0" applyFont="1" applyFill="1" applyBorder="1" applyAlignment="1">
      <alignment horizontal="center" vertical="center" wrapText="1"/>
    </xf>
    <xf numFmtId="0" fontId="68" fillId="32" borderId="15" xfId="0" applyFont="1" applyFill="1" applyBorder="1" applyAlignment="1">
      <alignment horizontal="center" vertical="center" wrapText="1"/>
    </xf>
    <xf numFmtId="2" fontId="68" fillId="32" borderId="16" xfId="0" applyNumberFormat="1" applyFont="1" applyFill="1" applyBorder="1" applyAlignment="1">
      <alignment horizontal="center" vertical="center" wrapText="1"/>
    </xf>
    <xf numFmtId="0" fontId="69" fillId="32" borderId="10" xfId="0" applyFont="1" applyFill="1" applyBorder="1" applyAlignment="1">
      <alignment horizontal="left" vertical="center" wrapText="1"/>
    </xf>
    <xf numFmtId="0" fontId="68" fillId="32" borderId="12" xfId="0" applyFont="1" applyFill="1" applyBorder="1" applyAlignment="1">
      <alignment vertical="center" wrapText="1"/>
    </xf>
    <xf numFmtId="0" fontId="68" fillId="32" borderId="0" xfId="0" applyFont="1" applyFill="1" applyBorder="1" applyAlignment="1">
      <alignment vertical="center" wrapText="1"/>
    </xf>
    <xf numFmtId="0" fontId="69" fillId="32" borderId="17" xfId="0" applyFont="1" applyFill="1" applyBorder="1" applyAlignment="1">
      <alignment horizontal="left" vertical="center" wrapText="1"/>
    </xf>
    <xf numFmtId="0" fontId="69" fillId="32" borderId="14" xfId="0" applyFont="1" applyFill="1" applyBorder="1" applyAlignment="1">
      <alignment vertical="center" wrapText="1"/>
    </xf>
    <xf numFmtId="0" fontId="69" fillId="32" borderId="18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69" fillId="32" borderId="10" xfId="0" applyFont="1" applyFill="1" applyBorder="1" applyAlignment="1">
      <alignment horizontal="left" vertical="top" wrapText="1"/>
    </xf>
    <xf numFmtId="0" fontId="70" fillId="0" borderId="0" xfId="0" applyFont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4" fontId="70" fillId="0" borderId="0" xfId="0" applyNumberFormat="1" applyFont="1" applyFill="1" applyAlignment="1">
      <alignment/>
    </xf>
    <xf numFmtId="4" fontId="19" fillId="0" borderId="19" xfId="0" applyNumberFormat="1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69" fillId="32" borderId="19" xfId="0" applyFont="1" applyFill="1" applyBorder="1" applyAlignment="1">
      <alignment horizontal="left" vertical="center" wrapText="1"/>
    </xf>
    <xf numFmtId="4" fontId="19" fillId="32" borderId="20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4" fontId="19" fillId="32" borderId="21" xfId="61" applyNumberFormat="1" applyFont="1" applyFill="1" applyBorder="1" applyAlignment="1">
      <alignment horizontal="center" vertical="center" wrapText="1"/>
    </xf>
    <xf numFmtId="4" fontId="19" fillId="32" borderId="17" xfId="0" applyNumberFormat="1" applyFont="1" applyFill="1" applyBorder="1" applyAlignment="1">
      <alignment horizontal="center" vertical="center" wrapText="1"/>
    </xf>
    <xf numFmtId="4" fontId="19" fillId="32" borderId="13" xfId="0" applyNumberFormat="1" applyFont="1" applyFill="1" applyBorder="1" applyAlignment="1">
      <alignment horizontal="center" vertical="center" wrapText="1"/>
    </xf>
    <xf numFmtId="4" fontId="19" fillId="32" borderId="15" xfId="0" applyNumberFormat="1" applyFont="1" applyFill="1" applyBorder="1" applyAlignment="1">
      <alignment horizontal="center" vertical="center" wrapText="1"/>
    </xf>
    <xf numFmtId="4" fontId="19" fillId="32" borderId="16" xfId="0" applyNumberFormat="1" applyFont="1" applyFill="1" applyBorder="1" applyAlignment="1">
      <alignment horizontal="center" vertical="center" wrapText="1"/>
    </xf>
    <xf numFmtId="4" fontId="72" fillId="32" borderId="10" xfId="0" applyNumberFormat="1" applyFont="1" applyFill="1" applyBorder="1" applyAlignment="1">
      <alignment horizontal="center" vertical="center" wrapText="1"/>
    </xf>
    <xf numFmtId="4" fontId="17" fillId="32" borderId="21" xfId="0" applyNumberFormat="1" applyFont="1" applyFill="1" applyBorder="1" applyAlignment="1">
      <alignment horizontal="center" vertical="center" wrapText="1"/>
    </xf>
    <xf numFmtId="4" fontId="17" fillId="32" borderId="21" xfId="0" applyNumberFormat="1" applyFont="1" applyFill="1" applyBorder="1" applyAlignment="1">
      <alignment horizontal="center" vertical="center"/>
    </xf>
    <xf numFmtId="4" fontId="17" fillId="32" borderId="10" xfId="0" applyNumberFormat="1" applyFont="1" applyFill="1" applyBorder="1" applyAlignment="1">
      <alignment horizontal="center" vertical="center" wrapText="1"/>
    </xf>
    <xf numFmtId="4" fontId="19" fillId="32" borderId="19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top" wrapText="1"/>
    </xf>
    <xf numFmtId="3" fontId="17" fillId="32" borderId="19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5" fillId="33" borderId="10" xfId="61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7" fillId="32" borderId="14" xfId="0" applyFont="1" applyFill="1" applyBorder="1" applyAlignment="1">
      <alignment horizontal="center" vertical="center" wrapText="1"/>
    </xf>
    <xf numFmtId="3" fontId="17" fillId="32" borderId="18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68" fillId="32" borderId="19" xfId="0" applyFont="1" applyFill="1" applyBorder="1" applyAlignment="1">
      <alignment horizontal="left" vertical="center" wrapText="1"/>
    </xf>
    <xf numFmtId="0" fontId="68" fillId="32" borderId="19" xfId="0" applyFont="1" applyFill="1" applyBorder="1" applyAlignment="1">
      <alignment horizontal="center" vertical="center" wrapText="1"/>
    </xf>
    <xf numFmtId="0" fontId="68" fillId="32" borderId="14" xfId="0" applyFont="1" applyFill="1" applyBorder="1" applyAlignment="1">
      <alignment horizontal="center" vertical="center" wrapText="1"/>
    </xf>
    <xf numFmtId="2" fontId="68" fillId="32" borderId="18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15" fillId="32" borderId="11" xfId="61" applyNumberFormat="1" applyFont="1" applyFill="1" applyBorder="1" applyAlignment="1">
      <alignment horizontal="center" vertical="center" wrapText="1"/>
    </xf>
    <xf numFmtId="4" fontId="15" fillId="32" borderId="11" xfId="61" applyNumberFormat="1" applyFont="1" applyFill="1" applyBorder="1" applyAlignment="1">
      <alignment horizontal="center" vertical="center"/>
    </xf>
    <xf numFmtId="4" fontId="19" fillId="32" borderId="2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74" fillId="0" borderId="10" xfId="0" applyNumberFormat="1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73" fillId="0" borderId="10" xfId="0" applyNumberFormat="1" applyFont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4" fontId="75" fillId="0" borderId="10" xfId="0" applyNumberFormat="1" applyFont="1" applyFill="1" applyBorder="1" applyAlignment="1">
      <alignment horizontal="center" vertical="center" wrapText="1"/>
    </xf>
    <xf numFmtId="4" fontId="75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7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4" fillId="32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76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0" fillId="32" borderId="10" xfId="0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9" fillId="32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20" fillId="32" borderId="11" xfId="0" applyNumberFormat="1" applyFont="1" applyFill="1" applyBorder="1" applyAlignment="1">
      <alignment horizontal="left" vertical="center" wrapText="1"/>
    </xf>
    <xf numFmtId="4" fontId="20" fillId="32" borderId="13" xfId="0" applyNumberFormat="1" applyFont="1" applyFill="1" applyBorder="1" applyAlignment="1">
      <alignment horizontal="left" vertical="center" wrapText="1"/>
    </xf>
    <xf numFmtId="4" fontId="20" fillId="32" borderId="19" xfId="0" applyNumberFormat="1" applyFont="1" applyFill="1" applyBorder="1" applyAlignment="1">
      <alignment horizontal="left" vertical="center" wrapText="1"/>
    </xf>
    <xf numFmtId="4" fontId="20" fillId="32" borderId="11" xfId="0" applyNumberFormat="1" applyFont="1" applyFill="1" applyBorder="1" applyAlignment="1">
      <alignment horizontal="center" vertical="center" wrapText="1"/>
    </xf>
    <xf numFmtId="4" fontId="20" fillId="32" borderId="13" xfId="0" applyNumberFormat="1" applyFont="1" applyFill="1" applyBorder="1" applyAlignment="1">
      <alignment horizontal="center" vertical="center" wrapText="1"/>
    </xf>
    <xf numFmtId="4" fontId="20" fillId="32" borderId="19" xfId="0" applyNumberFormat="1" applyFont="1" applyFill="1" applyBorder="1" applyAlignment="1">
      <alignment horizontal="center" vertical="center" wrapText="1"/>
    </xf>
    <xf numFmtId="4" fontId="20" fillId="32" borderId="23" xfId="0" applyNumberFormat="1" applyFont="1" applyFill="1" applyBorder="1" applyAlignment="1">
      <alignment horizontal="center" vertical="center" wrapText="1"/>
    </xf>
    <xf numFmtId="4" fontId="20" fillId="32" borderId="24" xfId="0" applyNumberFormat="1" applyFont="1" applyFill="1" applyBorder="1" applyAlignment="1">
      <alignment horizontal="center" vertical="center" wrapText="1"/>
    </xf>
    <xf numFmtId="4" fontId="20" fillId="32" borderId="18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5" fillId="32" borderId="13" xfId="0" applyFont="1" applyFill="1" applyBorder="1" applyAlignment="1">
      <alignment horizontal="left" vertical="center" wrapText="1"/>
    </xf>
    <xf numFmtId="4" fontId="17" fillId="32" borderId="11" xfId="0" applyNumberFormat="1" applyFont="1" applyFill="1" applyBorder="1" applyAlignment="1">
      <alignment horizontal="left" vertical="center" wrapText="1"/>
    </xf>
    <xf numFmtId="4" fontId="17" fillId="32" borderId="19" xfId="0" applyNumberFormat="1" applyFont="1" applyFill="1" applyBorder="1" applyAlignment="1">
      <alignment horizontal="left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4" fontId="17" fillId="32" borderId="19" xfId="0" applyNumberFormat="1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20" fillId="32" borderId="23" xfId="0" applyNumberFormat="1" applyFont="1" applyFill="1" applyBorder="1" applyAlignment="1">
      <alignment horizontal="center" vertical="center" wrapText="1"/>
    </xf>
    <xf numFmtId="49" fontId="20" fillId="32" borderId="24" xfId="0" applyNumberFormat="1" applyFont="1" applyFill="1" applyBorder="1" applyAlignment="1">
      <alignment horizontal="center" vertical="center" wrapText="1"/>
    </xf>
    <xf numFmtId="49" fontId="20" fillId="32" borderId="18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" fontId="17" fillId="32" borderId="23" xfId="0" applyNumberFormat="1" applyFont="1" applyFill="1" applyBorder="1" applyAlignment="1">
      <alignment horizontal="center" vertical="center" wrapText="1"/>
    </xf>
    <xf numFmtId="4" fontId="17" fillId="32" borderId="18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68" fillId="32" borderId="11" xfId="0" applyFont="1" applyFill="1" applyBorder="1" applyAlignment="1">
      <alignment horizontal="left" vertical="center" wrapText="1"/>
    </xf>
    <xf numFmtId="0" fontId="68" fillId="32" borderId="13" xfId="0" applyFont="1" applyFill="1" applyBorder="1" applyAlignment="1">
      <alignment horizontal="left" vertical="center" wrapText="1"/>
    </xf>
    <xf numFmtId="0" fontId="68" fillId="32" borderId="11" xfId="0" applyFont="1" applyFill="1" applyBorder="1" applyAlignment="1">
      <alignment horizontal="center" vertical="center" wrapText="1"/>
    </xf>
    <xf numFmtId="0" fontId="68" fillId="32" borderId="13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32" borderId="11" xfId="0" applyNumberFormat="1" applyFont="1" applyFill="1" applyBorder="1" applyAlignment="1">
      <alignment horizontal="center" vertical="center" wrapText="1"/>
    </xf>
    <xf numFmtId="4" fontId="19" fillId="32" borderId="19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3" fontId="17" fillId="32" borderId="11" xfId="0" applyNumberFormat="1" applyFont="1" applyFill="1" applyBorder="1" applyAlignment="1">
      <alignment horizontal="center" vertical="center" wrapText="1"/>
    </xf>
    <xf numFmtId="3" fontId="17" fillId="32" borderId="13" xfId="0" applyNumberFormat="1" applyFont="1" applyFill="1" applyBorder="1" applyAlignment="1">
      <alignment horizontal="center" vertical="center" wrapText="1"/>
    </xf>
    <xf numFmtId="3" fontId="17" fillId="32" borderId="1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4" fontId="15" fillId="32" borderId="19" xfId="0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4" fontId="15" fillId="33" borderId="19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0" fontId="17" fillId="32" borderId="19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4" fontId="19" fillId="32" borderId="20" xfId="0" applyNumberFormat="1" applyFont="1" applyFill="1" applyBorder="1" applyAlignment="1">
      <alignment horizontal="center" vertical="top" wrapText="1"/>
    </xf>
    <xf numFmtId="4" fontId="19" fillId="32" borderId="0" xfId="0" applyNumberFormat="1" applyFont="1" applyFill="1" applyBorder="1" applyAlignment="1">
      <alignment horizontal="center" vertical="top" wrapText="1"/>
    </xf>
    <xf numFmtId="4" fontId="19" fillId="32" borderId="24" xfId="0" applyNumberFormat="1" applyFont="1" applyFill="1" applyBorder="1" applyAlignment="1">
      <alignment horizontal="center" vertical="top" wrapText="1"/>
    </xf>
    <xf numFmtId="4" fontId="19" fillId="32" borderId="17" xfId="0" applyNumberFormat="1" applyFont="1" applyFill="1" applyBorder="1" applyAlignment="1">
      <alignment horizontal="center" vertical="top" wrapText="1"/>
    </xf>
    <xf numFmtId="4" fontId="19" fillId="32" borderId="14" xfId="0" applyNumberFormat="1" applyFont="1" applyFill="1" applyBorder="1" applyAlignment="1">
      <alignment horizontal="center" vertical="top" wrapText="1"/>
    </xf>
    <xf numFmtId="4" fontId="19" fillId="32" borderId="18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13" xfId="0" applyFont="1" applyFill="1" applyBorder="1" applyAlignment="1">
      <alignment horizontal="left" vertical="center" wrapText="1"/>
    </xf>
    <xf numFmtId="0" fontId="17" fillId="32" borderId="19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4" fontId="19" fillId="32" borderId="22" xfId="0" applyNumberFormat="1" applyFont="1" applyFill="1" applyBorder="1" applyAlignment="1">
      <alignment horizontal="center" vertical="top" wrapText="1"/>
    </xf>
    <xf numFmtId="4" fontId="19" fillId="32" borderId="12" xfId="0" applyNumberFormat="1" applyFont="1" applyFill="1" applyBorder="1" applyAlignment="1">
      <alignment horizontal="center" vertical="top" wrapText="1"/>
    </xf>
    <xf numFmtId="4" fontId="19" fillId="32" borderId="23" xfId="0" applyNumberFormat="1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"/>
  <sheetViews>
    <sheetView showGridLines="0" tabSelected="1" view="pageBreakPreview" zoomScale="85" zoomScaleNormal="70" zoomScaleSheetLayoutView="85" workbookViewId="0" topLeftCell="A107">
      <selection activeCell="A5" sqref="A5:R8"/>
    </sheetView>
  </sheetViews>
  <sheetFormatPr defaultColWidth="9.140625" defaultRowHeight="15"/>
  <cols>
    <col min="1" max="1" width="7.7109375" style="0" customWidth="1"/>
    <col min="2" max="2" width="45.7109375" style="0" customWidth="1"/>
    <col min="3" max="3" width="13.8515625" style="0" customWidth="1"/>
    <col min="4" max="4" width="11.7109375" style="0" customWidth="1"/>
    <col min="5" max="5" width="13.7109375" style="0" customWidth="1"/>
    <col min="6" max="6" width="17.28125" style="0" customWidth="1"/>
    <col min="7" max="8" width="0" style="0" hidden="1" customWidth="1"/>
    <col min="9" max="9" width="14.57421875" style="0" customWidth="1"/>
    <col min="10" max="10" width="17.140625" style="0" customWidth="1"/>
    <col min="11" max="11" width="15.7109375" style="0" customWidth="1"/>
    <col min="12" max="12" width="29.421875" style="0" customWidth="1"/>
    <col min="13" max="13" width="6.140625" style="0" customWidth="1"/>
    <col min="14" max="15" width="0" style="0" hidden="1" customWidth="1"/>
    <col min="16" max="16" width="9.57421875" style="0" bestFit="1" customWidth="1"/>
    <col min="18" max="18" width="9.140625" style="0" customWidth="1"/>
    <col min="19" max="19" width="76.7109375" style="0" customWidth="1"/>
    <col min="20" max="20" width="16.57421875" style="0" customWidth="1"/>
  </cols>
  <sheetData>
    <row r="1" spans="12:18" ht="15.75">
      <c r="L1" s="224" t="s">
        <v>221</v>
      </c>
      <c r="M1" s="225"/>
      <c r="N1" s="225"/>
      <c r="O1" s="225"/>
      <c r="P1" s="225"/>
      <c r="Q1" s="225"/>
      <c r="R1" s="225"/>
    </row>
    <row r="2" spans="10:18" ht="15.75">
      <c r="J2" t="s">
        <v>220</v>
      </c>
      <c r="L2" s="224" t="s">
        <v>219</v>
      </c>
      <c r="M2" s="225"/>
      <c r="N2" s="225"/>
      <c r="O2" s="225"/>
      <c r="P2" s="225"/>
      <c r="Q2" s="225"/>
      <c r="R2" s="225"/>
    </row>
    <row r="3" spans="12:18" ht="15.75">
      <c r="L3" s="224" t="s">
        <v>247</v>
      </c>
      <c r="M3" s="225"/>
      <c r="N3" s="225"/>
      <c r="O3" s="225"/>
      <c r="P3" s="225"/>
      <c r="Q3" s="225"/>
      <c r="R3" s="225"/>
    </row>
    <row r="5" spans="1:18" ht="15">
      <c r="A5" s="226" t="s">
        <v>246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</row>
    <row r="6" spans="1:18" ht="1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</row>
    <row r="7" spans="1:18" ht="1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</row>
    <row r="8" spans="1:18" ht="1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</row>
    <row r="9" spans="1:18" ht="15.75" customHeight="1">
      <c r="A9" s="218" t="s">
        <v>8</v>
      </c>
      <c r="B9" s="219" t="s">
        <v>31</v>
      </c>
      <c r="C9" s="218" t="s">
        <v>195</v>
      </c>
      <c r="D9" s="218" t="s">
        <v>196</v>
      </c>
      <c r="E9" s="218" t="s">
        <v>22</v>
      </c>
      <c r="F9" s="219" t="s">
        <v>35</v>
      </c>
      <c r="G9" s="219"/>
      <c r="H9" s="219"/>
      <c r="I9" s="219"/>
      <c r="J9" s="219"/>
      <c r="K9" s="219"/>
      <c r="L9" s="220" t="s">
        <v>224</v>
      </c>
      <c r="M9" s="220" t="s">
        <v>36</v>
      </c>
      <c r="N9" s="1"/>
      <c r="O9" s="1"/>
      <c r="P9" s="220" t="s">
        <v>225</v>
      </c>
      <c r="Q9" s="163"/>
      <c r="R9" s="163"/>
    </row>
    <row r="10" spans="1:18" ht="15.75" customHeight="1">
      <c r="A10" s="218"/>
      <c r="B10" s="219"/>
      <c r="C10" s="218"/>
      <c r="D10" s="163"/>
      <c r="E10" s="218"/>
      <c r="F10" s="163"/>
      <c r="G10" s="163"/>
      <c r="H10" s="163"/>
      <c r="I10" s="163"/>
      <c r="J10" s="163"/>
      <c r="K10" s="163"/>
      <c r="L10" s="163"/>
      <c r="M10" s="163"/>
      <c r="N10" s="1"/>
      <c r="O10" s="1"/>
      <c r="P10" s="163"/>
      <c r="Q10" s="163"/>
      <c r="R10" s="163"/>
    </row>
    <row r="11" spans="1:18" ht="15.75">
      <c r="A11" s="218"/>
      <c r="B11" s="219"/>
      <c r="C11" s="218"/>
      <c r="D11" s="163"/>
      <c r="E11" s="218"/>
      <c r="F11" s="2" t="s">
        <v>222</v>
      </c>
      <c r="G11" s="2" t="s">
        <v>32</v>
      </c>
      <c r="H11" s="2" t="s">
        <v>33</v>
      </c>
      <c r="I11" s="2" t="s">
        <v>6</v>
      </c>
      <c r="J11" s="2" t="s">
        <v>223</v>
      </c>
      <c r="K11" s="7" t="s">
        <v>142</v>
      </c>
      <c r="L11" s="163"/>
      <c r="M11" s="163"/>
      <c r="N11" s="1">
        <v>2014</v>
      </c>
      <c r="O11" s="1">
        <v>2015</v>
      </c>
      <c r="P11" s="163"/>
      <c r="Q11" s="163"/>
      <c r="R11" s="163"/>
    </row>
    <row r="12" spans="1:18" ht="15">
      <c r="A12" s="118" t="s">
        <v>17</v>
      </c>
      <c r="B12" s="118" t="s">
        <v>9</v>
      </c>
      <c r="C12" s="118" t="s">
        <v>11</v>
      </c>
      <c r="D12" s="118" t="s">
        <v>13</v>
      </c>
      <c r="E12" s="118" t="s">
        <v>18</v>
      </c>
      <c r="F12" s="118" t="s">
        <v>19</v>
      </c>
      <c r="G12" s="118" t="s">
        <v>18</v>
      </c>
      <c r="H12" s="118" t="s">
        <v>19</v>
      </c>
      <c r="I12" s="118" t="s">
        <v>20</v>
      </c>
      <c r="J12" s="118" t="s">
        <v>21</v>
      </c>
      <c r="K12" s="117" t="s">
        <v>24</v>
      </c>
      <c r="L12" s="118" t="s">
        <v>25</v>
      </c>
      <c r="M12" s="118" t="s">
        <v>26</v>
      </c>
      <c r="N12" s="118" t="s">
        <v>25</v>
      </c>
      <c r="O12" s="118" t="s">
        <v>26</v>
      </c>
      <c r="P12" s="218" t="s">
        <v>27</v>
      </c>
      <c r="Q12" s="163"/>
      <c r="R12" s="163"/>
    </row>
    <row r="13" spans="1:18" ht="34.5" customHeight="1">
      <c r="A13" s="185" t="s">
        <v>217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ht="15.75">
      <c r="A14" s="4" t="s">
        <v>17</v>
      </c>
      <c r="B14" s="185" t="s">
        <v>153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ht="21.75" customHeight="1">
      <c r="A15" s="196" t="s">
        <v>0</v>
      </c>
      <c r="B15" s="187" t="s">
        <v>106</v>
      </c>
      <c r="C15" s="196" t="s">
        <v>206</v>
      </c>
      <c r="D15" s="196" t="s">
        <v>207</v>
      </c>
      <c r="E15" s="125">
        <v>2020</v>
      </c>
      <c r="F15" s="3">
        <f>I15+J15+K15</f>
        <v>204486.67</v>
      </c>
      <c r="G15" s="3" t="e">
        <f>SUM(G16:G17)</f>
        <v>#REF!</v>
      </c>
      <c r="H15" s="3" t="e">
        <f>SUM(H16:H17)</f>
        <v>#REF!</v>
      </c>
      <c r="I15" s="3">
        <f aca="true" t="shared" si="0" ref="I15:K17">I32</f>
        <v>204486.67</v>
      </c>
      <c r="J15" s="3">
        <f t="shared" si="0"/>
        <v>0</v>
      </c>
      <c r="K15" s="3">
        <f t="shared" si="0"/>
        <v>0</v>
      </c>
      <c r="L15" s="213" t="s">
        <v>164</v>
      </c>
      <c r="M15" s="213" t="s">
        <v>197</v>
      </c>
      <c r="N15" s="113"/>
      <c r="O15" s="113"/>
      <c r="P15" s="217">
        <v>1</v>
      </c>
      <c r="Q15" s="163"/>
      <c r="R15" s="163"/>
    </row>
    <row r="16" spans="1:18" ht="24" customHeight="1">
      <c r="A16" s="196"/>
      <c r="B16" s="187"/>
      <c r="C16" s="196"/>
      <c r="D16" s="169"/>
      <c r="E16" s="125">
        <v>2021</v>
      </c>
      <c r="F16" s="3">
        <f>I16+J16+K16</f>
        <v>0</v>
      </c>
      <c r="G16" s="3" t="e">
        <f>G24+#REF!+#REF!+#REF!</f>
        <v>#REF!</v>
      </c>
      <c r="H16" s="3" t="e">
        <f>H24+#REF!+#REF!+#REF!</f>
        <v>#REF!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213"/>
      <c r="M16" s="213"/>
      <c r="N16" s="113"/>
      <c r="O16" s="113"/>
      <c r="P16" s="217">
        <v>0</v>
      </c>
      <c r="Q16" s="163"/>
      <c r="R16" s="163"/>
    </row>
    <row r="17" spans="1:18" ht="25.5" customHeight="1">
      <c r="A17" s="196"/>
      <c r="B17" s="187"/>
      <c r="C17" s="196"/>
      <c r="D17" s="169"/>
      <c r="E17" s="125">
        <v>2022</v>
      </c>
      <c r="F17" s="3">
        <f>I17+J17+K17</f>
        <v>0</v>
      </c>
      <c r="G17" s="3" t="e">
        <f>G25+#REF!+#REF!</f>
        <v>#REF!</v>
      </c>
      <c r="H17" s="3" t="e">
        <f>H25+#REF!+#REF!</f>
        <v>#REF!</v>
      </c>
      <c r="I17" s="3">
        <f t="shared" si="0"/>
        <v>0</v>
      </c>
      <c r="J17" s="3">
        <f t="shared" si="0"/>
        <v>0</v>
      </c>
      <c r="K17" s="3">
        <f t="shared" si="0"/>
        <v>0</v>
      </c>
      <c r="L17" s="213"/>
      <c r="M17" s="213"/>
      <c r="N17" s="113"/>
      <c r="O17" s="113"/>
      <c r="P17" s="217">
        <v>0</v>
      </c>
      <c r="Q17" s="163"/>
      <c r="R17" s="163"/>
    </row>
    <row r="18" spans="1:18" ht="21" customHeight="1" hidden="1">
      <c r="A18" s="191" t="s">
        <v>44</v>
      </c>
      <c r="B18" s="170" t="s">
        <v>157</v>
      </c>
      <c r="C18" s="202" t="s">
        <v>151</v>
      </c>
      <c r="D18" s="202"/>
      <c r="E18" s="126" t="s">
        <v>15</v>
      </c>
      <c r="F18" s="109">
        <v>0</v>
      </c>
      <c r="G18" s="109" t="e">
        <v>#REF!</v>
      </c>
      <c r="H18" s="109" t="e">
        <v>#REF!</v>
      </c>
      <c r="I18" s="109">
        <v>0</v>
      </c>
      <c r="J18" s="109">
        <v>0</v>
      </c>
      <c r="K18" s="109">
        <v>0</v>
      </c>
      <c r="L18" s="213" t="s">
        <v>159</v>
      </c>
      <c r="M18" s="213" t="s">
        <v>160</v>
      </c>
      <c r="N18" s="113"/>
      <c r="O18" s="113"/>
      <c r="P18" s="216">
        <v>0</v>
      </c>
      <c r="Q18" s="216">
        <v>0</v>
      </c>
      <c r="R18" s="216">
        <v>0</v>
      </c>
    </row>
    <row r="19" spans="1:18" ht="16.5" customHeight="1" hidden="1">
      <c r="A19" s="191"/>
      <c r="B19" s="170"/>
      <c r="C19" s="202"/>
      <c r="D19" s="163"/>
      <c r="E19" s="126" t="s">
        <v>7</v>
      </c>
      <c r="F19" s="109">
        <v>0</v>
      </c>
      <c r="G19" s="109" t="e">
        <v>#REF!</v>
      </c>
      <c r="H19" s="109" t="e">
        <v>#REF!</v>
      </c>
      <c r="I19" s="109">
        <v>0</v>
      </c>
      <c r="J19" s="109">
        <v>0</v>
      </c>
      <c r="K19" s="109">
        <v>0</v>
      </c>
      <c r="L19" s="213"/>
      <c r="M19" s="213"/>
      <c r="N19" s="113"/>
      <c r="O19" s="113"/>
      <c r="P19" s="216"/>
      <c r="Q19" s="216"/>
      <c r="R19" s="216"/>
    </row>
    <row r="20" spans="1:18" ht="21.75" customHeight="1" hidden="1">
      <c r="A20" s="191"/>
      <c r="B20" s="170"/>
      <c r="C20" s="202"/>
      <c r="D20" s="163"/>
      <c r="E20" s="126" t="s">
        <v>6</v>
      </c>
      <c r="F20" s="109">
        <v>0</v>
      </c>
      <c r="G20" s="109" t="e">
        <v>#REF!</v>
      </c>
      <c r="H20" s="109" t="e">
        <v>#REF!</v>
      </c>
      <c r="I20" s="109">
        <v>0</v>
      </c>
      <c r="J20" s="109">
        <v>0</v>
      </c>
      <c r="K20" s="109">
        <v>0</v>
      </c>
      <c r="L20" s="213"/>
      <c r="M20" s="213"/>
      <c r="N20" s="113"/>
      <c r="O20" s="113"/>
      <c r="P20" s="216"/>
      <c r="Q20" s="216"/>
      <c r="R20" s="216"/>
    </row>
    <row r="21" spans="1:18" ht="27" customHeight="1" hidden="1">
      <c r="A21" s="191" t="s">
        <v>156</v>
      </c>
      <c r="B21" s="170" t="s">
        <v>152</v>
      </c>
      <c r="C21" s="202" t="s">
        <v>151</v>
      </c>
      <c r="D21" s="117"/>
      <c r="E21" s="127" t="s">
        <v>15</v>
      </c>
      <c r="F21" s="109">
        <v>0</v>
      </c>
      <c r="G21" s="109"/>
      <c r="H21" s="109"/>
      <c r="I21" s="109">
        <v>0</v>
      </c>
      <c r="J21" s="109">
        <v>0</v>
      </c>
      <c r="K21" s="109">
        <v>0</v>
      </c>
      <c r="L21" s="182" t="s">
        <v>158</v>
      </c>
      <c r="M21" s="182" t="s">
        <v>160</v>
      </c>
      <c r="N21" s="109"/>
      <c r="O21" s="109"/>
      <c r="P21" s="198">
        <v>0</v>
      </c>
      <c r="Q21" s="198">
        <v>0</v>
      </c>
      <c r="R21" s="198">
        <v>0</v>
      </c>
    </row>
    <row r="22" spans="1:18" ht="21.75" customHeight="1" hidden="1">
      <c r="A22" s="191"/>
      <c r="B22" s="170"/>
      <c r="C22" s="202"/>
      <c r="D22" s="117"/>
      <c r="E22" s="127" t="s">
        <v>7</v>
      </c>
      <c r="F22" s="109">
        <v>0</v>
      </c>
      <c r="G22" s="109"/>
      <c r="H22" s="109"/>
      <c r="I22" s="109">
        <v>0</v>
      </c>
      <c r="J22" s="109">
        <v>0</v>
      </c>
      <c r="K22" s="109">
        <v>0</v>
      </c>
      <c r="L22" s="182"/>
      <c r="M22" s="182"/>
      <c r="N22" s="109"/>
      <c r="O22" s="109"/>
      <c r="P22" s="198"/>
      <c r="Q22" s="198"/>
      <c r="R22" s="198"/>
    </row>
    <row r="23" spans="1:18" ht="42" customHeight="1" hidden="1">
      <c r="A23" s="191"/>
      <c r="B23" s="170"/>
      <c r="C23" s="202"/>
      <c r="D23" s="117"/>
      <c r="E23" s="127" t="s">
        <v>6</v>
      </c>
      <c r="F23" s="109">
        <v>0</v>
      </c>
      <c r="G23" s="109"/>
      <c r="H23" s="109"/>
      <c r="I23" s="109">
        <v>0</v>
      </c>
      <c r="J23" s="109">
        <v>0</v>
      </c>
      <c r="K23" s="109">
        <v>0</v>
      </c>
      <c r="L23" s="182"/>
      <c r="M23" s="182"/>
      <c r="N23" s="109"/>
      <c r="O23" s="109"/>
      <c r="P23" s="198"/>
      <c r="Q23" s="198"/>
      <c r="R23" s="198"/>
    </row>
    <row r="24" spans="1:18" ht="31.5" customHeight="1" hidden="1">
      <c r="A24" s="168" t="s">
        <v>45</v>
      </c>
      <c r="B24" s="170" t="s">
        <v>172</v>
      </c>
      <c r="C24" s="154" t="s">
        <v>150</v>
      </c>
      <c r="D24" s="6"/>
      <c r="E24" s="215" t="s">
        <v>6</v>
      </c>
      <c r="F24" s="182">
        <f>I24+J24+K24</f>
        <v>0</v>
      </c>
      <c r="G24" s="109">
        <v>181280200</v>
      </c>
      <c r="H24" s="109">
        <v>182964900</v>
      </c>
      <c r="I24" s="182">
        <v>0</v>
      </c>
      <c r="J24" s="182">
        <v>0</v>
      </c>
      <c r="K24" s="182">
        <v>0</v>
      </c>
      <c r="L24" s="154" t="s">
        <v>176</v>
      </c>
      <c r="M24" s="154" t="s">
        <v>160</v>
      </c>
      <c r="N24" s="111"/>
      <c r="O24" s="111"/>
      <c r="P24" s="154">
        <v>0</v>
      </c>
      <c r="Q24" s="154">
        <v>0</v>
      </c>
      <c r="R24" s="198">
        <v>0</v>
      </c>
    </row>
    <row r="25" spans="1:18" ht="43.5" customHeight="1" hidden="1">
      <c r="A25" s="168"/>
      <c r="B25" s="170"/>
      <c r="C25" s="154"/>
      <c r="D25" s="6"/>
      <c r="E25" s="215"/>
      <c r="F25" s="182"/>
      <c r="G25" s="109">
        <v>97039321</v>
      </c>
      <c r="H25" s="109">
        <v>108714320</v>
      </c>
      <c r="I25" s="182"/>
      <c r="J25" s="182"/>
      <c r="K25" s="182"/>
      <c r="L25" s="154"/>
      <c r="M25" s="154"/>
      <c r="N25" s="111"/>
      <c r="O25" s="111"/>
      <c r="P25" s="154"/>
      <c r="Q25" s="154"/>
      <c r="R25" s="198"/>
    </row>
    <row r="26" spans="1:18" ht="66.75" customHeight="1" hidden="1">
      <c r="A26" s="5" t="s">
        <v>168</v>
      </c>
      <c r="B26" s="132" t="s">
        <v>171</v>
      </c>
      <c r="C26" s="6" t="s">
        <v>150</v>
      </c>
      <c r="D26" s="6"/>
      <c r="E26" s="127" t="s">
        <v>6</v>
      </c>
      <c r="F26" s="109">
        <v>0</v>
      </c>
      <c r="G26" s="109"/>
      <c r="H26" s="109"/>
      <c r="I26" s="109">
        <v>0</v>
      </c>
      <c r="J26" s="109">
        <v>0</v>
      </c>
      <c r="K26" s="109">
        <v>0</v>
      </c>
      <c r="L26" s="6" t="s">
        <v>177</v>
      </c>
      <c r="M26" s="6" t="s">
        <v>160</v>
      </c>
      <c r="N26" s="6"/>
      <c r="O26" s="6"/>
      <c r="P26" s="6">
        <v>0</v>
      </c>
      <c r="Q26" s="6">
        <v>0</v>
      </c>
      <c r="R26" s="114">
        <v>0</v>
      </c>
    </row>
    <row r="27" spans="1:18" ht="74.25" customHeight="1" hidden="1">
      <c r="A27" s="5" t="s">
        <v>169</v>
      </c>
      <c r="B27" s="120" t="s">
        <v>170</v>
      </c>
      <c r="C27" s="6" t="s">
        <v>150</v>
      </c>
      <c r="D27" s="6"/>
      <c r="E27" s="127" t="s">
        <v>6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6" t="s">
        <v>178</v>
      </c>
      <c r="M27" s="6" t="s">
        <v>160</v>
      </c>
      <c r="N27" s="6"/>
      <c r="O27" s="6"/>
      <c r="P27" s="6">
        <v>0</v>
      </c>
      <c r="Q27" s="6">
        <v>0</v>
      </c>
      <c r="R27" s="114">
        <v>0</v>
      </c>
    </row>
    <row r="28" spans="1:18" ht="21.75" customHeight="1">
      <c r="A28" s="168" t="s">
        <v>44</v>
      </c>
      <c r="B28" s="170" t="s">
        <v>174</v>
      </c>
      <c r="C28" s="154" t="s">
        <v>150</v>
      </c>
      <c r="D28" s="191" t="s">
        <v>207</v>
      </c>
      <c r="E28" s="127">
        <v>2020</v>
      </c>
      <c r="F28" s="182" t="s">
        <v>173</v>
      </c>
      <c r="G28" s="163"/>
      <c r="H28" s="163"/>
      <c r="I28" s="163"/>
      <c r="J28" s="163"/>
      <c r="K28" s="163"/>
      <c r="L28" s="154" t="s">
        <v>175</v>
      </c>
      <c r="M28" s="154" t="s">
        <v>40</v>
      </c>
      <c r="N28" s="6"/>
      <c r="O28" s="6"/>
      <c r="P28" s="154">
        <v>2</v>
      </c>
      <c r="Q28" s="163"/>
      <c r="R28" s="163"/>
    </row>
    <row r="29" spans="1:18" ht="19.5" customHeight="1">
      <c r="A29" s="169"/>
      <c r="B29" s="181"/>
      <c r="C29" s="163"/>
      <c r="D29" s="206"/>
      <c r="E29" s="128">
        <v>2021</v>
      </c>
      <c r="F29" s="163"/>
      <c r="G29" s="163"/>
      <c r="H29" s="163"/>
      <c r="I29" s="163"/>
      <c r="J29" s="163"/>
      <c r="K29" s="163"/>
      <c r="L29" s="163"/>
      <c r="M29" s="163"/>
      <c r="N29" s="6"/>
      <c r="O29" s="6"/>
      <c r="P29" s="154">
        <v>3</v>
      </c>
      <c r="Q29" s="163"/>
      <c r="R29" s="163"/>
    </row>
    <row r="30" spans="1:18" ht="19.5" customHeight="1">
      <c r="A30" s="169"/>
      <c r="B30" s="181"/>
      <c r="C30" s="163"/>
      <c r="D30" s="206"/>
      <c r="E30" s="128">
        <v>2022</v>
      </c>
      <c r="F30" s="163"/>
      <c r="G30" s="163"/>
      <c r="H30" s="163"/>
      <c r="I30" s="163"/>
      <c r="J30" s="163"/>
      <c r="K30" s="163"/>
      <c r="L30" s="163"/>
      <c r="M30" s="163"/>
      <c r="N30" s="6"/>
      <c r="O30" s="6"/>
      <c r="P30" s="154">
        <v>4</v>
      </c>
      <c r="Q30" s="163"/>
      <c r="R30" s="163"/>
    </row>
    <row r="31" spans="1:18" ht="111" customHeight="1" hidden="1">
      <c r="A31" s="5" t="s">
        <v>46</v>
      </c>
      <c r="B31" s="120" t="s">
        <v>104</v>
      </c>
      <c r="C31" s="6" t="s">
        <v>150</v>
      </c>
      <c r="D31" s="153"/>
      <c r="E31" s="127" t="s">
        <v>6</v>
      </c>
      <c r="F31" s="109">
        <f>I31+J31+K31</f>
        <v>0</v>
      </c>
      <c r="G31" s="109"/>
      <c r="H31" s="109"/>
      <c r="I31" s="109">
        <v>0</v>
      </c>
      <c r="J31" s="109">
        <v>0</v>
      </c>
      <c r="K31" s="109">
        <v>0</v>
      </c>
      <c r="L31" s="133" t="s">
        <v>121</v>
      </c>
      <c r="M31" s="6" t="s">
        <v>37</v>
      </c>
      <c r="N31" s="6"/>
      <c r="O31" s="6"/>
      <c r="P31" s="6">
        <v>0</v>
      </c>
      <c r="Q31" s="6">
        <v>0</v>
      </c>
      <c r="R31" s="6">
        <v>0</v>
      </c>
    </row>
    <row r="32" spans="1:18" ht="26.25" customHeight="1">
      <c r="A32" s="174" t="s">
        <v>45</v>
      </c>
      <c r="B32" s="175" t="s">
        <v>234</v>
      </c>
      <c r="C32" s="164" t="s">
        <v>215</v>
      </c>
      <c r="D32" s="202" t="s">
        <v>213</v>
      </c>
      <c r="E32" s="127">
        <v>2020</v>
      </c>
      <c r="F32" s="109">
        <f>I32+J32+K32</f>
        <v>204486.67</v>
      </c>
      <c r="G32" s="109"/>
      <c r="H32" s="109"/>
      <c r="I32" s="109">
        <v>204486.67</v>
      </c>
      <c r="J32" s="109">
        <v>0</v>
      </c>
      <c r="K32" s="109">
        <v>0</v>
      </c>
      <c r="L32" s="164" t="s">
        <v>122</v>
      </c>
      <c r="M32" s="164" t="s">
        <v>37</v>
      </c>
      <c r="N32" s="6"/>
      <c r="O32" s="6"/>
      <c r="P32" s="154">
        <v>29.9</v>
      </c>
      <c r="Q32" s="163"/>
      <c r="R32" s="163"/>
    </row>
    <row r="33" spans="1:18" ht="24" customHeight="1">
      <c r="A33" s="169"/>
      <c r="B33" s="181"/>
      <c r="C33" s="163"/>
      <c r="D33" s="163"/>
      <c r="E33" s="127">
        <v>2021</v>
      </c>
      <c r="F33" s="109">
        <f>I33+J33+K33</f>
        <v>0</v>
      </c>
      <c r="G33" s="109"/>
      <c r="H33" s="109"/>
      <c r="I33" s="109">
        <v>0</v>
      </c>
      <c r="J33" s="109">
        <v>0</v>
      </c>
      <c r="K33" s="109">
        <v>0</v>
      </c>
      <c r="L33" s="163"/>
      <c r="M33" s="163"/>
      <c r="N33" s="6"/>
      <c r="O33" s="6"/>
      <c r="P33" s="154">
        <v>0</v>
      </c>
      <c r="Q33" s="163"/>
      <c r="R33" s="163"/>
    </row>
    <row r="34" spans="1:18" ht="26.25" customHeight="1">
      <c r="A34" s="169"/>
      <c r="B34" s="181"/>
      <c r="C34" s="163"/>
      <c r="D34" s="163"/>
      <c r="E34" s="129">
        <v>2022</v>
      </c>
      <c r="F34" s="109">
        <f>I34+J34+K34</f>
        <v>0</v>
      </c>
      <c r="G34" s="143"/>
      <c r="H34" s="143"/>
      <c r="I34" s="143">
        <v>0</v>
      </c>
      <c r="J34" s="143">
        <v>0</v>
      </c>
      <c r="K34" s="143">
        <v>0</v>
      </c>
      <c r="L34" s="163"/>
      <c r="M34" s="163"/>
      <c r="N34" s="142"/>
      <c r="O34" s="142"/>
      <c r="P34" s="164">
        <v>0</v>
      </c>
      <c r="Q34" s="163"/>
      <c r="R34" s="163"/>
    </row>
    <row r="35" spans="1:18" ht="25.5" customHeight="1">
      <c r="A35" s="211" t="s">
        <v>154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</row>
    <row r="36" spans="1:18" ht="20.25" customHeight="1">
      <c r="A36" s="165" t="s">
        <v>10</v>
      </c>
      <c r="B36" s="187" t="s">
        <v>107</v>
      </c>
      <c r="C36" s="196" t="s">
        <v>214</v>
      </c>
      <c r="D36" s="191" t="s">
        <v>207</v>
      </c>
      <c r="E36" s="130">
        <v>2020</v>
      </c>
      <c r="F36" s="3">
        <f>I36+J36+K36</f>
        <v>215977.47</v>
      </c>
      <c r="G36" s="3" t="e">
        <f>SUM(G37:G38)</f>
        <v>#REF!</v>
      </c>
      <c r="H36" s="3" t="e">
        <f>SUM(H37:H38)</f>
        <v>#REF!</v>
      </c>
      <c r="I36" s="3">
        <f>I39+I43</f>
        <v>215977.47</v>
      </c>
      <c r="J36" s="3">
        <f>J39+J43</f>
        <v>0</v>
      </c>
      <c r="K36" s="3">
        <f>K39+K43</f>
        <v>0</v>
      </c>
      <c r="L36" s="213" t="s">
        <v>200</v>
      </c>
      <c r="M36" s="213" t="s">
        <v>37</v>
      </c>
      <c r="N36" s="10"/>
      <c r="O36" s="10"/>
      <c r="P36" s="214">
        <v>10</v>
      </c>
      <c r="Q36" s="163"/>
      <c r="R36" s="163"/>
    </row>
    <row r="37" spans="1:18" ht="24" customHeight="1">
      <c r="A37" s="165"/>
      <c r="B37" s="187"/>
      <c r="C37" s="196"/>
      <c r="D37" s="212"/>
      <c r="E37" s="128">
        <v>2021</v>
      </c>
      <c r="F37" s="3">
        <f aca="true" t="shared" si="1" ref="F37:F46">I37+J37+K37</f>
        <v>0</v>
      </c>
      <c r="G37" s="3" t="e">
        <f>G47+G95+#REF!+#REF!</f>
        <v>#REF!</v>
      </c>
      <c r="H37" s="3" t="e">
        <f>H47+H95+#REF!+#REF!</f>
        <v>#REF!</v>
      </c>
      <c r="I37" s="3">
        <f aca="true" t="shared" si="2" ref="I37:K38">I40+I44</f>
        <v>0</v>
      </c>
      <c r="J37" s="3">
        <f t="shared" si="2"/>
        <v>0</v>
      </c>
      <c r="K37" s="3">
        <f t="shared" si="2"/>
        <v>0</v>
      </c>
      <c r="L37" s="213"/>
      <c r="M37" s="213"/>
      <c r="N37" s="10"/>
      <c r="O37" s="10"/>
      <c r="P37" s="214">
        <v>0</v>
      </c>
      <c r="Q37" s="163"/>
      <c r="R37" s="163"/>
    </row>
    <row r="38" spans="1:18" ht="24" customHeight="1">
      <c r="A38" s="165"/>
      <c r="B38" s="187"/>
      <c r="C38" s="196"/>
      <c r="D38" s="212"/>
      <c r="E38" s="128">
        <v>2022</v>
      </c>
      <c r="F38" s="3">
        <f t="shared" si="1"/>
        <v>0</v>
      </c>
      <c r="G38" s="3" t="e">
        <f>G49+#REF!+G96+#REF!</f>
        <v>#REF!</v>
      </c>
      <c r="H38" s="3" t="e">
        <f>H49+#REF!+H96+#REF!</f>
        <v>#REF!</v>
      </c>
      <c r="I38" s="3">
        <f t="shared" si="2"/>
        <v>0</v>
      </c>
      <c r="J38" s="3">
        <f t="shared" si="2"/>
        <v>0</v>
      </c>
      <c r="K38" s="3">
        <f t="shared" si="2"/>
        <v>0</v>
      </c>
      <c r="L38" s="213"/>
      <c r="M38" s="213"/>
      <c r="N38" s="10"/>
      <c r="O38" s="10"/>
      <c r="P38" s="214">
        <v>0</v>
      </c>
      <c r="Q38" s="163"/>
      <c r="R38" s="163"/>
    </row>
    <row r="39" spans="1:19" ht="25.5" customHeight="1">
      <c r="A39" s="174" t="s">
        <v>108</v>
      </c>
      <c r="B39" s="208" t="s">
        <v>238</v>
      </c>
      <c r="C39" s="210" t="s">
        <v>141</v>
      </c>
      <c r="D39" s="210" t="s">
        <v>208</v>
      </c>
      <c r="E39" s="129">
        <v>2020</v>
      </c>
      <c r="F39" s="109">
        <f t="shared" si="1"/>
        <v>215977.47</v>
      </c>
      <c r="G39" s="109"/>
      <c r="H39" s="109"/>
      <c r="I39" s="109">
        <v>215977.47</v>
      </c>
      <c r="J39" s="109">
        <v>0</v>
      </c>
      <c r="K39" s="109">
        <v>0</v>
      </c>
      <c r="L39" s="172" t="s">
        <v>124</v>
      </c>
      <c r="M39" s="172" t="s">
        <v>40</v>
      </c>
      <c r="N39" s="10"/>
      <c r="O39" s="10"/>
      <c r="P39" s="203">
        <v>20</v>
      </c>
      <c r="Q39" s="204"/>
      <c r="R39" s="204"/>
      <c r="S39" s="221" t="s">
        <v>239</v>
      </c>
    </row>
    <row r="40" spans="1:19" ht="27" customHeight="1">
      <c r="A40" s="169"/>
      <c r="B40" s="209"/>
      <c r="C40" s="206"/>
      <c r="D40" s="206"/>
      <c r="E40" s="128">
        <v>2021</v>
      </c>
      <c r="F40" s="109">
        <f t="shared" si="1"/>
        <v>0</v>
      </c>
      <c r="G40" s="109"/>
      <c r="H40" s="109"/>
      <c r="I40" s="109">
        <v>0</v>
      </c>
      <c r="J40" s="109">
        <v>0</v>
      </c>
      <c r="K40" s="109">
        <v>0</v>
      </c>
      <c r="L40" s="163"/>
      <c r="M40" s="163"/>
      <c r="N40" s="10"/>
      <c r="O40" s="10"/>
      <c r="P40" s="203">
        <v>0</v>
      </c>
      <c r="Q40" s="204"/>
      <c r="R40" s="204"/>
      <c r="S40" s="221"/>
    </row>
    <row r="41" spans="1:19" ht="28.5" customHeight="1">
      <c r="A41" s="169"/>
      <c r="B41" s="209"/>
      <c r="C41" s="206"/>
      <c r="D41" s="206"/>
      <c r="E41" s="128">
        <v>2022</v>
      </c>
      <c r="F41" s="109">
        <f t="shared" si="1"/>
        <v>0</v>
      </c>
      <c r="G41" s="143"/>
      <c r="H41" s="143"/>
      <c r="I41" s="143">
        <v>0</v>
      </c>
      <c r="J41" s="143">
        <v>0</v>
      </c>
      <c r="K41" s="143">
        <v>0</v>
      </c>
      <c r="L41" s="163"/>
      <c r="M41" s="163"/>
      <c r="N41" s="143"/>
      <c r="O41" s="143"/>
      <c r="P41" s="205">
        <v>0</v>
      </c>
      <c r="Q41" s="163"/>
      <c r="R41" s="163"/>
      <c r="S41" s="221"/>
    </row>
    <row r="42" spans="1:18" ht="41.25" customHeight="1" hidden="1">
      <c r="A42" s="118" t="s">
        <v>109</v>
      </c>
      <c r="B42" s="6" t="s">
        <v>149</v>
      </c>
      <c r="C42" s="117" t="s">
        <v>144</v>
      </c>
      <c r="D42" s="117"/>
      <c r="E42" s="127" t="s">
        <v>6</v>
      </c>
      <c r="F42" s="109">
        <f t="shared" si="1"/>
        <v>0</v>
      </c>
      <c r="G42" s="109"/>
      <c r="H42" s="109"/>
      <c r="I42" s="109">
        <v>0</v>
      </c>
      <c r="J42" s="109">
        <v>0</v>
      </c>
      <c r="K42" s="109">
        <v>0</v>
      </c>
      <c r="L42" s="109" t="s">
        <v>146</v>
      </c>
      <c r="M42" s="109" t="s">
        <v>40</v>
      </c>
      <c r="N42" s="109"/>
      <c r="O42" s="109"/>
      <c r="P42" s="114">
        <v>0</v>
      </c>
      <c r="Q42" s="114">
        <v>0</v>
      </c>
      <c r="R42" s="114">
        <v>0</v>
      </c>
    </row>
    <row r="43" spans="1:18" ht="26.25" customHeight="1">
      <c r="A43" s="168" t="s">
        <v>109</v>
      </c>
      <c r="B43" s="207" t="s">
        <v>198</v>
      </c>
      <c r="C43" s="202" t="s">
        <v>140</v>
      </c>
      <c r="D43" s="202" t="s">
        <v>207</v>
      </c>
      <c r="E43" s="127">
        <v>2020</v>
      </c>
      <c r="F43" s="109">
        <f t="shared" si="1"/>
        <v>0</v>
      </c>
      <c r="G43" s="109"/>
      <c r="H43" s="109"/>
      <c r="I43" s="109">
        <v>0</v>
      </c>
      <c r="J43" s="109">
        <v>0</v>
      </c>
      <c r="K43" s="109">
        <v>0</v>
      </c>
      <c r="L43" s="182" t="s">
        <v>165</v>
      </c>
      <c r="M43" s="199" t="s">
        <v>40</v>
      </c>
      <c r="N43" s="109"/>
      <c r="O43" s="109"/>
      <c r="P43" s="198">
        <v>0</v>
      </c>
      <c r="Q43" s="163"/>
      <c r="R43" s="163"/>
    </row>
    <row r="44" spans="1:18" ht="25.5" customHeight="1">
      <c r="A44" s="206"/>
      <c r="B44" s="173"/>
      <c r="C44" s="163"/>
      <c r="D44" s="163"/>
      <c r="E44" s="128">
        <v>2021</v>
      </c>
      <c r="F44" s="109">
        <f t="shared" si="1"/>
        <v>0</v>
      </c>
      <c r="G44" s="109"/>
      <c r="H44" s="109"/>
      <c r="I44" s="109">
        <v>0</v>
      </c>
      <c r="J44" s="109">
        <v>0</v>
      </c>
      <c r="K44" s="109">
        <v>0</v>
      </c>
      <c r="L44" s="163"/>
      <c r="M44" s="194"/>
      <c r="N44" s="109"/>
      <c r="O44" s="109"/>
      <c r="P44" s="198">
        <v>0</v>
      </c>
      <c r="Q44" s="163"/>
      <c r="R44" s="163"/>
    </row>
    <row r="45" spans="1:18" ht="29.25" customHeight="1">
      <c r="A45" s="206"/>
      <c r="B45" s="173"/>
      <c r="C45" s="163"/>
      <c r="D45" s="163"/>
      <c r="E45" s="128">
        <v>2022</v>
      </c>
      <c r="F45" s="109">
        <f t="shared" si="1"/>
        <v>0</v>
      </c>
      <c r="G45" s="109"/>
      <c r="H45" s="109"/>
      <c r="I45" s="109">
        <v>0</v>
      </c>
      <c r="J45" s="109">
        <v>0</v>
      </c>
      <c r="K45" s="109">
        <v>0</v>
      </c>
      <c r="L45" s="163"/>
      <c r="M45" s="194"/>
      <c r="N45" s="150"/>
      <c r="O45" s="150"/>
      <c r="P45" s="199">
        <v>0</v>
      </c>
      <c r="Q45" s="194"/>
      <c r="R45" s="194"/>
    </row>
    <row r="46" spans="1:18" ht="63" customHeight="1" hidden="1">
      <c r="A46" s="5" t="s">
        <v>110</v>
      </c>
      <c r="B46" s="9" t="s">
        <v>127</v>
      </c>
      <c r="C46" s="117" t="s">
        <v>144</v>
      </c>
      <c r="D46" s="117"/>
      <c r="E46" s="127" t="s">
        <v>6</v>
      </c>
      <c r="F46" s="109">
        <f t="shared" si="1"/>
        <v>0</v>
      </c>
      <c r="G46" s="109"/>
      <c r="H46" s="109"/>
      <c r="I46" s="109">
        <v>0</v>
      </c>
      <c r="J46" s="109">
        <v>0</v>
      </c>
      <c r="K46" s="109">
        <v>0</v>
      </c>
      <c r="L46" s="109" t="s">
        <v>126</v>
      </c>
      <c r="M46" s="6" t="s">
        <v>37</v>
      </c>
      <c r="N46" s="6">
        <v>100</v>
      </c>
      <c r="O46" s="6">
        <v>100</v>
      </c>
      <c r="P46" s="6">
        <v>0</v>
      </c>
      <c r="Q46" s="6">
        <v>0</v>
      </c>
      <c r="R46" s="6">
        <v>0</v>
      </c>
    </row>
    <row r="47" spans="1:18" ht="23.25" customHeight="1">
      <c r="A47" s="191" t="s">
        <v>110</v>
      </c>
      <c r="B47" s="200" t="s">
        <v>180</v>
      </c>
      <c r="C47" s="201" t="s">
        <v>140</v>
      </c>
      <c r="D47" s="202" t="s">
        <v>207</v>
      </c>
      <c r="E47" s="127">
        <v>2020</v>
      </c>
      <c r="F47" s="182" t="s">
        <v>173</v>
      </c>
      <c r="G47" s="163"/>
      <c r="H47" s="163"/>
      <c r="I47" s="163"/>
      <c r="J47" s="163"/>
      <c r="K47" s="163"/>
      <c r="L47" s="154" t="s">
        <v>125</v>
      </c>
      <c r="M47" s="154" t="s">
        <v>40</v>
      </c>
      <c r="N47" s="154">
        <v>2954</v>
      </c>
      <c r="O47" s="154">
        <v>2952</v>
      </c>
      <c r="P47" s="154">
        <v>50</v>
      </c>
      <c r="Q47" s="163"/>
      <c r="R47" s="163"/>
    </row>
    <row r="48" spans="1:18" ht="22.5" customHeight="1">
      <c r="A48" s="191"/>
      <c r="B48" s="200"/>
      <c r="C48" s="201"/>
      <c r="D48" s="194"/>
      <c r="E48" s="127">
        <v>2021</v>
      </c>
      <c r="F48" s="163"/>
      <c r="G48" s="163"/>
      <c r="H48" s="163"/>
      <c r="I48" s="163"/>
      <c r="J48" s="163"/>
      <c r="K48" s="163"/>
      <c r="L48" s="154"/>
      <c r="M48" s="154"/>
      <c r="N48" s="154"/>
      <c r="O48" s="154"/>
      <c r="P48" s="154">
        <v>50</v>
      </c>
      <c r="Q48" s="163"/>
      <c r="R48" s="163"/>
    </row>
    <row r="49" spans="1:18" ht="21.75" customHeight="1">
      <c r="A49" s="191"/>
      <c r="B49" s="200"/>
      <c r="C49" s="201"/>
      <c r="D49" s="194"/>
      <c r="E49" s="127">
        <v>2022</v>
      </c>
      <c r="F49" s="163"/>
      <c r="G49" s="163"/>
      <c r="H49" s="163"/>
      <c r="I49" s="163"/>
      <c r="J49" s="163"/>
      <c r="K49" s="163"/>
      <c r="L49" s="154"/>
      <c r="M49" s="154"/>
      <c r="N49" s="154"/>
      <c r="O49" s="154"/>
      <c r="P49" s="154">
        <v>50</v>
      </c>
      <c r="Q49" s="163"/>
      <c r="R49" s="163"/>
    </row>
    <row r="50" spans="1:18" ht="133.5" customHeight="1" hidden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1:18" ht="21.75" customHeight="1">
      <c r="A51" s="195" t="s">
        <v>155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</row>
    <row r="52" spans="1:18" ht="22.5" customHeight="1">
      <c r="A52" s="196" t="s">
        <v>12</v>
      </c>
      <c r="B52" s="187" t="s">
        <v>105</v>
      </c>
      <c r="C52" s="187" t="s">
        <v>216</v>
      </c>
      <c r="D52" s="187" t="s">
        <v>207</v>
      </c>
      <c r="E52" s="130">
        <v>2020</v>
      </c>
      <c r="F52" s="3">
        <f>I52+J52+K52</f>
        <v>0</v>
      </c>
      <c r="G52" s="8"/>
      <c r="H52" s="8"/>
      <c r="I52" s="3">
        <v>0</v>
      </c>
      <c r="J52" s="3">
        <v>0</v>
      </c>
      <c r="K52" s="3">
        <v>0</v>
      </c>
      <c r="L52" s="184" t="s">
        <v>161</v>
      </c>
      <c r="M52" s="184" t="s">
        <v>160</v>
      </c>
      <c r="N52" s="119"/>
      <c r="O52" s="119"/>
      <c r="P52" s="184">
        <v>0</v>
      </c>
      <c r="Q52" s="163"/>
      <c r="R52" s="163"/>
    </row>
    <row r="53" spans="1:18" ht="21.75" customHeight="1">
      <c r="A53" s="197"/>
      <c r="B53" s="173"/>
      <c r="C53" s="163"/>
      <c r="D53" s="163"/>
      <c r="E53" s="130">
        <v>2021</v>
      </c>
      <c r="F53" s="3">
        <f>I53+J53+K53</f>
        <v>0</v>
      </c>
      <c r="G53" s="116"/>
      <c r="H53" s="116"/>
      <c r="I53" s="3">
        <v>0</v>
      </c>
      <c r="J53" s="3">
        <v>0</v>
      </c>
      <c r="K53" s="3">
        <v>0</v>
      </c>
      <c r="L53" s="163"/>
      <c r="M53" s="194"/>
      <c r="N53" s="6">
        <v>1550</v>
      </c>
      <c r="O53" s="6">
        <v>1700</v>
      </c>
      <c r="P53" s="184">
        <v>0</v>
      </c>
      <c r="Q53" s="163"/>
      <c r="R53" s="163"/>
    </row>
    <row r="54" spans="1:18" ht="20.25" customHeight="1">
      <c r="A54" s="197"/>
      <c r="B54" s="173"/>
      <c r="C54" s="163"/>
      <c r="D54" s="163"/>
      <c r="E54" s="135">
        <v>2022</v>
      </c>
      <c r="F54" s="3">
        <f>I54+J54+K54</f>
        <v>0</v>
      </c>
      <c r="G54" s="150"/>
      <c r="H54" s="150"/>
      <c r="I54" s="3">
        <v>0</v>
      </c>
      <c r="J54" s="3">
        <v>0</v>
      </c>
      <c r="K54" s="3">
        <v>0</v>
      </c>
      <c r="L54" s="163"/>
      <c r="M54" s="194"/>
      <c r="N54" s="149"/>
      <c r="O54" s="149"/>
      <c r="P54" s="184">
        <v>0</v>
      </c>
      <c r="Q54" s="163"/>
      <c r="R54" s="163"/>
    </row>
    <row r="55" spans="1:18" ht="36.75" customHeight="1">
      <c r="A55" s="177" t="s">
        <v>218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</row>
    <row r="56" spans="1:18" ht="25.5" customHeight="1">
      <c r="A56" s="165" t="s">
        <v>14</v>
      </c>
      <c r="B56" s="186" t="s">
        <v>111</v>
      </c>
      <c r="C56" s="187" t="s">
        <v>205</v>
      </c>
      <c r="D56" s="187" t="s">
        <v>207</v>
      </c>
      <c r="E56" s="125">
        <v>2020</v>
      </c>
      <c r="F56" s="3">
        <f>I56+J56+K56</f>
        <v>12489880.6</v>
      </c>
      <c r="G56" s="3" t="e">
        <f>J56+K56+L56</f>
        <v>#VALUE!</v>
      </c>
      <c r="H56" s="3" t="e">
        <f>K56+L56+M56</f>
        <v>#VALUE!</v>
      </c>
      <c r="I56" s="3">
        <f>I59+I62+I68+I77+I83+I87+I80+I65</f>
        <v>9603231.68</v>
      </c>
      <c r="J56" s="3">
        <f>J59+J62+J68+J77+J83+J87+J80+J65</f>
        <v>2886648.92</v>
      </c>
      <c r="K56" s="3">
        <f>K59+K62+K68+K77+K83+K87+K80+K65</f>
        <v>0</v>
      </c>
      <c r="L56" s="184" t="s">
        <v>134</v>
      </c>
      <c r="M56" s="184" t="s">
        <v>37</v>
      </c>
      <c r="N56" s="112"/>
      <c r="O56" s="112"/>
      <c r="P56" s="184">
        <v>15</v>
      </c>
      <c r="Q56" s="163"/>
      <c r="R56" s="163"/>
    </row>
    <row r="57" spans="1:18" ht="21.75" customHeight="1">
      <c r="A57" s="165"/>
      <c r="B57" s="186"/>
      <c r="C57" s="187"/>
      <c r="D57" s="163"/>
      <c r="E57" s="130">
        <v>2021</v>
      </c>
      <c r="F57" s="3">
        <f>I57+J57+K57</f>
        <v>3299658.32</v>
      </c>
      <c r="G57" s="3"/>
      <c r="H57" s="3"/>
      <c r="I57" s="3">
        <f aca="true" t="shared" si="3" ref="I57:K58">I60+I63+I69+I78+I84+I88+I81+I66</f>
        <v>2647125.32</v>
      </c>
      <c r="J57" s="3">
        <f t="shared" si="3"/>
        <v>652533</v>
      </c>
      <c r="K57" s="3">
        <f t="shared" si="3"/>
        <v>0</v>
      </c>
      <c r="L57" s="184"/>
      <c r="M57" s="184"/>
      <c r="N57" s="112"/>
      <c r="O57" s="112"/>
      <c r="P57" s="184">
        <v>20</v>
      </c>
      <c r="Q57" s="163"/>
      <c r="R57" s="163"/>
    </row>
    <row r="58" spans="1:18" ht="29.25" customHeight="1">
      <c r="A58" s="165"/>
      <c r="B58" s="186"/>
      <c r="C58" s="187"/>
      <c r="D58" s="163"/>
      <c r="E58" s="130">
        <v>2022</v>
      </c>
      <c r="F58" s="3">
        <f aca="true" t="shared" si="4" ref="F58:F70">I58+J58+K58</f>
        <v>5023399.27</v>
      </c>
      <c r="G58" s="3"/>
      <c r="H58" s="3"/>
      <c r="I58" s="3">
        <f t="shared" si="3"/>
        <v>3245263.4299999997</v>
      </c>
      <c r="J58" s="3">
        <f t="shared" si="3"/>
        <v>1778135.84</v>
      </c>
      <c r="K58" s="3">
        <f t="shared" si="3"/>
        <v>0</v>
      </c>
      <c r="L58" s="184"/>
      <c r="M58" s="184"/>
      <c r="N58" s="145"/>
      <c r="O58" s="145"/>
      <c r="P58" s="184">
        <v>21</v>
      </c>
      <c r="Q58" s="163"/>
      <c r="R58" s="163"/>
    </row>
    <row r="59" spans="1:18" ht="17.25" customHeight="1">
      <c r="A59" s="174" t="s">
        <v>115</v>
      </c>
      <c r="B59" s="175" t="s">
        <v>162</v>
      </c>
      <c r="C59" s="164" t="s">
        <v>140</v>
      </c>
      <c r="D59" s="164" t="s">
        <v>207</v>
      </c>
      <c r="E59" s="131">
        <v>2020</v>
      </c>
      <c r="F59" s="122">
        <f>I59+J59+K59</f>
        <v>0</v>
      </c>
      <c r="G59" s="123"/>
      <c r="H59" s="123"/>
      <c r="I59" s="122">
        <v>0</v>
      </c>
      <c r="J59" s="143">
        <v>0</v>
      </c>
      <c r="K59" s="143">
        <v>0</v>
      </c>
      <c r="L59" s="193" t="s">
        <v>131</v>
      </c>
      <c r="M59" s="164" t="s">
        <v>40</v>
      </c>
      <c r="N59" s="142"/>
      <c r="O59" s="142"/>
      <c r="P59" s="164">
        <v>0</v>
      </c>
      <c r="Q59" s="163"/>
      <c r="R59" s="163"/>
    </row>
    <row r="60" spans="1:18" ht="21.75" customHeight="1">
      <c r="A60" s="174"/>
      <c r="B60" s="175"/>
      <c r="C60" s="164"/>
      <c r="D60" s="163"/>
      <c r="E60" s="131">
        <v>2021</v>
      </c>
      <c r="F60" s="122">
        <f t="shared" si="4"/>
        <v>0</v>
      </c>
      <c r="G60" s="123"/>
      <c r="H60" s="123"/>
      <c r="I60" s="122">
        <v>0</v>
      </c>
      <c r="J60" s="143">
        <v>0</v>
      </c>
      <c r="K60" s="143">
        <v>0</v>
      </c>
      <c r="L60" s="193"/>
      <c r="M60" s="164"/>
      <c r="N60" s="142"/>
      <c r="O60" s="142"/>
      <c r="P60" s="164">
        <v>0</v>
      </c>
      <c r="Q60" s="163"/>
      <c r="R60" s="163"/>
    </row>
    <row r="61" spans="1:18" ht="21" customHeight="1">
      <c r="A61" s="174"/>
      <c r="B61" s="175"/>
      <c r="C61" s="164"/>
      <c r="D61" s="163"/>
      <c r="E61" s="131">
        <v>2022</v>
      </c>
      <c r="F61" s="122">
        <f t="shared" si="4"/>
        <v>0</v>
      </c>
      <c r="G61" s="123"/>
      <c r="H61" s="123"/>
      <c r="I61" s="122">
        <v>0</v>
      </c>
      <c r="J61" s="143">
        <v>0</v>
      </c>
      <c r="K61" s="143">
        <v>0</v>
      </c>
      <c r="L61" s="193"/>
      <c r="M61" s="164"/>
      <c r="N61" s="142"/>
      <c r="O61" s="142"/>
      <c r="P61" s="164">
        <v>0</v>
      </c>
      <c r="Q61" s="163"/>
      <c r="R61" s="163"/>
    </row>
    <row r="62" spans="1:19" ht="35.25" customHeight="1">
      <c r="A62" s="191" t="s">
        <v>116</v>
      </c>
      <c r="B62" s="170" t="s">
        <v>235</v>
      </c>
      <c r="C62" s="154" t="s">
        <v>233</v>
      </c>
      <c r="D62" s="154" t="s">
        <v>207</v>
      </c>
      <c r="E62" s="127">
        <v>2020</v>
      </c>
      <c r="F62" s="109">
        <f t="shared" si="4"/>
        <v>3421310.75</v>
      </c>
      <c r="G62" s="116"/>
      <c r="H62" s="116"/>
      <c r="I62" s="109">
        <f>3254103.16-1997900-69008.33</f>
        <v>1187194.83</v>
      </c>
      <c r="J62" s="109">
        <v>2234115.92</v>
      </c>
      <c r="K62" s="109">
        <v>0</v>
      </c>
      <c r="L62" s="176" t="s">
        <v>201</v>
      </c>
      <c r="M62" s="154" t="s">
        <v>160</v>
      </c>
      <c r="N62" s="6"/>
      <c r="O62" s="6"/>
      <c r="P62" s="154">
        <v>2</v>
      </c>
      <c r="Q62" s="163"/>
      <c r="R62" s="163"/>
      <c r="S62" s="192" t="s">
        <v>243</v>
      </c>
    </row>
    <row r="63" spans="1:19" ht="37.5" customHeight="1">
      <c r="A63" s="191"/>
      <c r="B63" s="170"/>
      <c r="C63" s="154"/>
      <c r="D63" s="163"/>
      <c r="E63" s="127">
        <v>2021</v>
      </c>
      <c r="F63" s="109">
        <f t="shared" si="4"/>
        <v>0</v>
      </c>
      <c r="G63" s="116"/>
      <c r="H63" s="116"/>
      <c r="I63" s="109">
        <v>0</v>
      </c>
      <c r="J63" s="109">
        <v>0</v>
      </c>
      <c r="K63" s="109">
        <v>0</v>
      </c>
      <c r="L63" s="176"/>
      <c r="M63" s="154"/>
      <c r="N63" s="6"/>
      <c r="O63" s="6"/>
      <c r="P63" s="154">
        <v>0</v>
      </c>
      <c r="Q63" s="163"/>
      <c r="R63" s="163"/>
      <c r="S63" s="192"/>
    </row>
    <row r="64" spans="1:19" ht="40.5" customHeight="1">
      <c r="A64" s="191"/>
      <c r="B64" s="170"/>
      <c r="C64" s="154"/>
      <c r="D64" s="163"/>
      <c r="E64" s="127">
        <v>2022</v>
      </c>
      <c r="F64" s="109">
        <f t="shared" si="4"/>
        <v>1723740.9500000002</v>
      </c>
      <c r="G64" s="116"/>
      <c r="H64" s="116"/>
      <c r="I64" s="109">
        <v>598138.11</v>
      </c>
      <c r="J64" s="109">
        <v>1125602.84</v>
      </c>
      <c r="K64" s="109">
        <v>0</v>
      </c>
      <c r="L64" s="176"/>
      <c r="M64" s="154"/>
      <c r="N64" s="6"/>
      <c r="O64" s="6"/>
      <c r="P64" s="154">
        <v>1</v>
      </c>
      <c r="Q64" s="163"/>
      <c r="R64" s="163"/>
      <c r="S64" s="192"/>
    </row>
    <row r="65" spans="1:19" ht="33.75" customHeight="1">
      <c r="A65" s="191" t="s">
        <v>167</v>
      </c>
      <c r="B65" s="170" t="s">
        <v>231</v>
      </c>
      <c r="C65" s="154" t="s">
        <v>240</v>
      </c>
      <c r="D65" s="154" t="s">
        <v>207</v>
      </c>
      <c r="E65" s="127">
        <v>2020</v>
      </c>
      <c r="F65" s="109">
        <f t="shared" si="4"/>
        <v>3342532.33</v>
      </c>
      <c r="G65" s="116"/>
      <c r="H65" s="116"/>
      <c r="I65" s="109">
        <f>1997900+1275624+69008.33</f>
        <v>3342532.33</v>
      </c>
      <c r="J65" s="109">
        <v>0</v>
      </c>
      <c r="K65" s="109">
        <v>0</v>
      </c>
      <c r="L65" s="176" t="s">
        <v>232</v>
      </c>
      <c r="M65" s="154" t="s">
        <v>160</v>
      </c>
      <c r="N65" s="6"/>
      <c r="O65" s="6"/>
      <c r="P65" s="154">
        <v>2</v>
      </c>
      <c r="Q65" s="163"/>
      <c r="R65" s="163"/>
      <c r="S65" s="222" t="s">
        <v>241</v>
      </c>
    </row>
    <row r="66" spans="1:19" ht="33" customHeight="1">
      <c r="A66" s="169"/>
      <c r="B66" s="181"/>
      <c r="C66" s="163"/>
      <c r="D66" s="163"/>
      <c r="E66" s="127">
        <v>2021</v>
      </c>
      <c r="F66" s="109">
        <f t="shared" si="4"/>
        <v>0</v>
      </c>
      <c r="G66" s="116"/>
      <c r="H66" s="116"/>
      <c r="I66" s="109">
        <v>0</v>
      </c>
      <c r="J66" s="109">
        <v>0</v>
      </c>
      <c r="K66" s="109">
        <v>0</v>
      </c>
      <c r="L66" s="163"/>
      <c r="M66" s="163"/>
      <c r="N66" s="6"/>
      <c r="O66" s="6"/>
      <c r="P66" s="154">
        <v>0</v>
      </c>
      <c r="Q66" s="163"/>
      <c r="R66" s="163"/>
      <c r="S66" s="222"/>
    </row>
    <row r="67" spans="1:19" ht="31.5" customHeight="1">
      <c r="A67" s="169"/>
      <c r="B67" s="181"/>
      <c r="C67" s="163"/>
      <c r="D67" s="163"/>
      <c r="E67" s="127">
        <v>2022</v>
      </c>
      <c r="F67" s="109">
        <f t="shared" si="4"/>
        <v>0</v>
      </c>
      <c r="G67" s="116"/>
      <c r="H67" s="116"/>
      <c r="I67" s="109">
        <v>0</v>
      </c>
      <c r="J67" s="109">
        <v>0</v>
      </c>
      <c r="K67" s="109">
        <v>0</v>
      </c>
      <c r="L67" s="163"/>
      <c r="M67" s="163"/>
      <c r="N67" s="6"/>
      <c r="O67" s="6"/>
      <c r="P67" s="154">
        <v>0</v>
      </c>
      <c r="Q67" s="163"/>
      <c r="R67" s="163"/>
      <c r="S67" s="222"/>
    </row>
    <row r="68" spans="1:18" ht="21.75" customHeight="1">
      <c r="A68" s="191" t="s">
        <v>163</v>
      </c>
      <c r="B68" s="175" t="s">
        <v>187</v>
      </c>
      <c r="C68" s="164" t="s">
        <v>209</v>
      </c>
      <c r="D68" s="164" t="s">
        <v>207</v>
      </c>
      <c r="E68" s="127">
        <v>2020</v>
      </c>
      <c r="F68" s="109">
        <f t="shared" si="4"/>
        <v>1066245.7</v>
      </c>
      <c r="G68" s="116"/>
      <c r="H68" s="116"/>
      <c r="I68" s="109">
        <f>I74</f>
        <v>1066245.7</v>
      </c>
      <c r="J68" s="109">
        <v>0</v>
      </c>
      <c r="K68" s="109">
        <v>0</v>
      </c>
      <c r="L68" s="176" t="s">
        <v>202</v>
      </c>
      <c r="M68" s="154" t="s">
        <v>160</v>
      </c>
      <c r="N68" s="6"/>
      <c r="O68" s="6"/>
      <c r="P68" s="154">
        <v>3</v>
      </c>
      <c r="Q68" s="163"/>
      <c r="R68" s="163"/>
    </row>
    <row r="69" spans="1:18" ht="20.25" customHeight="1">
      <c r="A69" s="169"/>
      <c r="B69" s="181"/>
      <c r="C69" s="163"/>
      <c r="D69" s="163"/>
      <c r="E69" s="127">
        <v>2021</v>
      </c>
      <c r="F69" s="109">
        <f t="shared" si="4"/>
        <v>0</v>
      </c>
      <c r="G69" s="116"/>
      <c r="H69" s="116"/>
      <c r="I69" s="109">
        <v>0</v>
      </c>
      <c r="J69" s="109">
        <v>0</v>
      </c>
      <c r="K69" s="109">
        <v>0</v>
      </c>
      <c r="L69" s="163"/>
      <c r="M69" s="163"/>
      <c r="N69" s="6"/>
      <c r="O69" s="6"/>
      <c r="P69" s="154">
        <v>0</v>
      </c>
      <c r="Q69" s="163"/>
      <c r="R69" s="163"/>
    </row>
    <row r="70" spans="1:18" ht="22.5" customHeight="1">
      <c r="A70" s="169"/>
      <c r="B70" s="181"/>
      <c r="C70" s="163"/>
      <c r="D70" s="163"/>
      <c r="E70" s="129">
        <v>2022</v>
      </c>
      <c r="F70" s="109">
        <f t="shared" si="4"/>
        <v>0</v>
      </c>
      <c r="G70" s="143"/>
      <c r="H70" s="143"/>
      <c r="I70" s="143">
        <v>0</v>
      </c>
      <c r="J70" s="109">
        <v>0</v>
      </c>
      <c r="K70" s="109">
        <v>0</v>
      </c>
      <c r="L70" s="163"/>
      <c r="M70" s="163"/>
      <c r="N70" s="6"/>
      <c r="O70" s="6"/>
      <c r="P70" s="154">
        <v>0</v>
      </c>
      <c r="Q70" s="163"/>
      <c r="R70" s="163"/>
    </row>
    <row r="71" spans="1:18" ht="24.75" customHeight="1">
      <c r="A71" s="191" t="s">
        <v>228</v>
      </c>
      <c r="B71" s="170" t="s">
        <v>184</v>
      </c>
      <c r="C71" s="154" t="s">
        <v>210</v>
      </c>
      <c r="D71" s="154" t="s">
        <v>207</v>
      </c>
      <c r="E71" s="129">
        <v>2020</v>
      </c>
      <c r="F71" s="182" t="s">
        <v>179</v>
      </c>
      <c r="G71" s="155"/>
      <c r="H71" s="155"/>
      <c r="I71" s="155"/>
      <c r="J71" s="155"/>
      <c r="K71" s="155"/>
      <c r="L71" s="154" t="s">
        <v>203</v>
      </c>
      <c r="M71" s="154" t="s">
        <v>40</v>
      </c>
      <c r="N71" s="6"/>
      <c r="O71" s="6"/>
      <c r="P71" s="154">
        <v>100</v>
      </c>
      <c r="Q71" s="163"/>
      <c r="R71" s="163"/>
    </row>
    <row r="72" spans="1:18" ht="23.25" customHeight="1">
      <c r="A72" s="169"/>
      <c r="B72" s="181"/>
      <c r="C72" s="163"/>
      <c r="D72" s="163"/>
      <c r="E72" s="129">
        <v>2021</v>
      </c>
      <c r="F72" s="155"/>
      <c r="G72" s="155"/>
      <c r="H72" s="155"/>
      <c r="I72" s="155"/>
      <c r="J72" s="155"/>
      <c r="K72" s="155"/>
      <c r="L72" s="163"/>
      <c r="M72" s="163"/>
      <c r="N72" s="6"/>
      <c r="O72" s="6"/>
      <c r="P72" s="154">
        <v>100</v>
      </c>
      <c r="Q72" s="163"/>
      <c r="R72" s="163"/>
    </row>
    <row r="73" spans="1:18" ht="21" customHeight="1">
      <c r="A73" s="169"/>
      <c r="B73" s="181"/>
      <c r="C73" s="163"/>
      <c r="D73" s="163"/>
      <c r="E73" s="148">
        <v>2022</v>
      </c>
      <c r="F73" s="155"/>
      <c r="G73" s="155"/>
      <c r="H73" s="155"/>
      <c r="I73" s="155"/>
      <c r="J73" s="155"/>
      <c r="K73" s="155"/>
      <c r="L73" s="163"/>
      <c r="M73" s="163"/>
      <c r="N73" s="6"/>
      <c r="O73" s="6"/>
      <c r="P73" s="154">
        <v>100</v>
      </c>
      <c r="Q73" s="163"/>
      <c r="R73" s="163"/>
    </row>
    <row r="74" spans="1:18" ht="35.25" customHeight="1">
      <c r="A74" s="191" t="s">
        <v>229</v>
      </c>
      <c r="B74" s="170" t="s">
        <v>185</v>
      </c>
      <c r="C74" s="154" t="s">
        <v>210</v>
      </c>
      <c r="D74" s="154" t="s">
        <v>207</v>
      </c>
      <c r="E74" s="148">
        <v>2020</v>
      </c>
      <c r="F74" s="139">
        <f>I74+J74+K74</f>
        <v>1066245.7</v>
      </c>
      <c r="G74" s="147"/>
      <c r="H74" s="147"/>
      <c r="I74" s="139">
        <v>1066245.7</v>
      </c>
      <c r="J74" s="140">
        <v>0</v>
      </c>
      <c r="K74" s="140">
        <v>0</v>
      </c>
      <c r="L74" s="154" t="s">
        <v>204</v>
      </c>
      <c r="M74" s="154" t="s">
        <v>40</v>
      </c>
      <c r="N74" s="6"/>
      <c r="O74" s="6"/>
      <c r="P74" s="154">
        <v>130</v>
      </c>
      <c r="Q74" s="163"/>
      <c r="R74" s="163"/>
    </row>
    <row r="75" spans="1:18" ht="32.25" customHeight="1">
      <c r="A75" s="169"/>
      <c r="B75" s="181"/>
      <c r="C75" s="163"/>
      <c r="D75" s="163"/>
      <c r="E75" s="148">
        <v>2021</v>
      </c>
      <c r="F75" s="139">
        <f>I75+J75+K75</f>
        <v>0</v>
      </c>
      <c r="G75" s="147"/>
      <c r="H75" s="147"/>
      <c r="I75" s="140">
        <v>0</v>
      </c>
      <c r="J75" s="140">
        <v>0</v>
      </c>
      <c r="K75" s="140">
        <v>0</v>
      </c>
      <c r="L75" s="163"/>
      <c r="M75" s="163"/>
      <c r="N75" s="6"/>
      <c r="O75" s="6"/>
      <c r="P75" s="154">
        <v>0</v>
      </c>
      <c r="Q75" s="163"/>
      <c r="R75" s="163"/>
    </row>
    <row r="76" spans="1:18" ht="35.25" customHeight="1">
      <c r="A76" s="169"/>
      <c r="B76" s="181"/>
      <c r="C76" s="163"/>
      <c r="D76" s="163"/>
      <c r="E76" s="148">
        <v>2022</v>
      </c>
      <c r="F76" s="139">
        <f>I76+J76+K76</f>
        <v>0</v>
      </c>
      <c r="G76" s="109"/>
      <c r="H76" s="109"/>
      <c r="I76" s="109">
        <v>0</v>
      </c>
      <c r="J76" s="141">
        <v>0</v>
      </c>
      <c r="K76" s="141">
        <v>0</v>
      </c>
      <c r="L76" s="163"/>
      <c r="M76" s="163"/>
      <c r="N76" s="6"/>
      <c r="O76" s="6"/>
      <c r="P76" s="164">
        <v>0</v>
      </c>
      <c r="Q76" s="163"/>
      <c r="R76" s="163"/>
    </row>
    <row r="77" spans="1:18" ht="31.5" customHeight="1">
      <c r="A77" s="191" t="s">
        <v>117</v>
      </c>
      <c r="B77" s="170" t="s">
        <v>39</v>
      </c>
      <c r="C77" s="154" t="s">
        <v>211</v>
      </c>
      <c r="D77" s="154" t="s">
        <v>207</v>
      </c>
      <c r="E77" s="127">
        <v>2020</v>
      </c>
      <c r="F77" s="109">
        <f aca="true" t="shared" si="5" ref="F77:F86">I77+J77+K77</f>
        <v>999285</v>
      </c>
      <c r="G77" s="109"/>
      <c r="H77" s="109"/>
      <c r="I77" s="109">
        <f>2647125.32-2300373.32</f>
        <v>346752</v>
      </c>
      <c r="J77" s="109">
        <v>652533</v>
      </c>
      <c r="K77" s="109">
        <v>0</v>
      </c>
      <c r="L77" s="188" t="s">
        <v>132</v>
      </c>
      <c r="M77" s="154" t="s">
        <v>40</v>
      </c>
      <c r="N77" s="6"/>
      <c r="O77" s="6"/>
      <c r="P77" s="154">
        <v>374</v>
      </c>
      <c r="Q77" s="163"/>
      <c r="R77" s="163"/>
    </row>
    <row r="78" spans="1:19" ht="29.25" customHeight="1">
      <c r="A78" s="191"/>
      <c r="B78" s="170"/>
      <c r="C78" s="154"/>
      <c r="D78" s="163"/>
      <c r="E78" s="127">
        <v>2021</v>
      </c>
      <c r="F78" s="109">
        <f t="shared" si="5"/>
        <v>999285</v>
      </c>
      <c r="G78" s="109"/>
      <c r="H78" s="109"/>
      <c r="I78" s="109">
        <f>2647125.32-2300373.32</f>
        <v>346752</v>
      </c>
      <c r="J78" s="109">
        <v>652533</v>
      </c>
      <c r="K78" s="109">
        <v>0</v>
      </c>
      <c r="L78" s="188"/>
      <c r="M78" s="154"/>
      <c r="N78" s="6"/>
      <c r="O78" s="6"/>
      <c r="P78" s="154">
        <v>394</v>
      </c>
      <c r="Q78" s="163"/>
      <c r="R78" s="163"/>
      <c r="S78" s="189"/>
    </row>
    <row r="79" spans="1:19" ht="29.25" customHeight="1">
      <c r="A79" s="191"/>
      <c r="B79" s="170"/>
      <c r="C79" s="154"/>
      <c r="D79" s="163"/>
      <c r="E79" s="127">
        <v>2022</v>
      </c>
      <c r="F79" s="109">
        <f t="shared" si="5"/>
        <v>999285</v>
      </c>
      <c r="G79" s="109"/>
      <c r="H79" s="109"/>
      <c r="I79" s="109">
        <f>2647125.32-2300373.32</f>
        <v>346752</v>
      </c>
      <c r="J79" s="109">
        <v>652533</v>
      </c>
      <c r="K79" s="109">
        <v>0</v>
      </c>
      <c r="L79" s="188"/>
      <c r="M79" s="154"/>
      <c r="N79" s="6"/>
      <c r="O79" s="6"/>
      <c r="P79" s="154">
        <v>394</v>
      </c>
      <c r="Q79" s="163"/>
      <c r="R79" s="163"/>
      <c r="S79" s="189"/>
    </row>
    <row r="80" spans="1:18" ht="29.25" customHeight="1">
      <c r="A80" s="157" t="s">
        <v>118</v>
      </c>
      <c r="B80" s="159" t="s">
        <v>242</v>
      </c>
      <c r="C80" s="161"/>
      <c r="D80" s="161" t="s">
        <v>207</v>
      </c>
      <c r="E80" s="127">
        <v>2020</v>
      </c>
      <c r="F80" s="109">
        <f t="shared" si="5"/>
        <v>2300373.32</v>
      </c>
      <c r="G80" s="109"/>
      <c r="H80" s="109"/>
      <c r="I80" s="109">
        <v>2300373.32</v>
      </c>
      <c r="J80" s="109">
        <v>0</v>
      </c>
      <c r="K80" s="109">
        <v>0</v>
      </c>
      <c r="L80" s="154" t="s">
        <v>236</v>
      </c>
      <c r="M80" s="154" t="s">
        <v>160</v>
      </c>
      <c r="N80" s="6"/>
      <c r="O80" s="6"/>
      <c r="P80" s="154">
        <v>6</v>
      </c>
      <c r="Q80" s="155"/>
      <c r="R80" s="155"/>
    </row>
    <row r="81" spans="1:18" ht="29.25" customHeight="1">
      <c r="A81" s="158"/>
      <c r="B81" s="160"/>
      <c r="C81" s="162"/>
      <c r="D81" s="162"/>
      <c r="E81" s="127">
        <v>2021</v>
      </c>
      <c r="F81" s="109">
        <f t="shared" si="5"/>
        <v>2300373.32</v>
      </c>
      <c r="G81" s="109"/>
      <c r="H81" s="109"/>
      <c r="I81" s="109">
        <v>2300373.32</v>
      </c>
      <c r="J81" s="109">
        <v>0</v>
      </c>
      <c r="K81" s="109">
        <v>0</v>
      </c>
      <c r="L81" s="154"/>
      <c r="M81" s="154"/>
      <c r="N81" s="6"/>
      <c r="O81" s="6"/>
      <c r="P81" s="154">
        <v>6</v>
      </c>
      <c r="Q81" s="155"/>
      <c r="R81" s="155"/>
    </row>
    <row r="82" spans="1:18" ht="31.5" customHeight="1">
      <c r="A82" s="158"/>
      <c r="B82" s="160"/>
      <c r="C82" s="162"/>
      <c r="D82" s="162"/>
      <c r="E82" s="127">
        <v>2022</v>
      </c>
      <c r="F82" s="109">
        <f t="shared" si="5"/>
        <v>2300373.32</v>
      </c>
      <c r="G82" s="109"/>
      <c r="H82" s="109"/>
      <c r="I82" s="109">
        <v>2300373.32</v>
      </c>
      <c r="J82" s="109">
        <v>0</v>
      </c>
      <c r="K82" s="109">
        <v>0</v>
      </c>
      <c r="L82" s="154"/>
      <c r="M82" s="154"/>
      <c r="N82" s="6"/>
      <c r="O82" s="6"/>
      <c r="P82" s="154">
        <v>6</v>
      </c>
      <c r="Q82" s="155"/>
      <c r="R82" s="155"/>
    </row>
    <row r="83" spans="1:18" ht="22.5" customHeight="1">
      <c r="A83" s="174" t="s">
        <v>119</v>
      </c>
      <c r="B83" s="175" t="s">
        <v>237</v>
      </c>
      <c r="C83" s="164" t="s">
        <v>144</v>
      </c>
      <c r="D83" s="164" t="s">
        <v>207</v>
      </c>
      <c r="E83" s="127">
        <v>2020</v>
      </c>
      <c r="F83" s="109">
        <f>I83+J83+K83</f>
        <v>1360133.5</v>
      </c>
      <c r="G83" s="109"/>
      <c r="H83" s="109"/>
      <c r="I83" s="109">
        <v>1360133.5</v>
      </c>
      <c r="J83" s="109">
        <v>0</v>
      </c>
      <c r="K83" s="109">
        <v>0</v>
      </c>
      <c r="L83" s="190" t="s">
        <v>132</v>
      </c>
      <c r="M83" s="164" t="s">
        <v>40</v>
      </c>
      <c r="N83" s="6"/>
      <c r="O83" s="6"/>
      <c r="P83" s="154">
        <v>9000</v>
      </c>
      <c r="Q83" s="155"/>
      <c r="R83" s="155"/>
    </row>
    <row r="84" spans="1:18" ht="20.25" customHeight="1">
      <c r="A84" s="169"/>
      <c r="B84" s="181"/>
      <c r="C84" s="163"/>
      <c r="D84" s="163"/>
      <c r="E84" s="127">
        <v>2021</v>
      </c>
      <c r="F84" s="109">
        <f>I84+J84+K84</f>
        <v>0</v>
      </c>
      <c r="G84" s="109"/>
      <c r="H84" s="109"/>
      <c r="I84" s="109">
        <v>0</v>
      </c>
      <c r="J84" s="109">
        <v>0</v>
      </c>
      <c r="K84" s="109">
        <v>0</v>
      </c>
      <c r="L84" s="163"/>
      <c r="M84" s="163"/>
      <c r="N84" s="6"/>
      <c r="O84" s="6"/>
      <c r="P84" s="154">
        <v>0</v>
      </c>
      <c r="Q84" s="155"/>
      <c r="R84" s="155"/>
    </row>
    <row r="85" spans="1:18" ht="22.5" customHeight="1">
      <c r="A85" s="169"/>
      <c r="B85" s="181"/>
      <c r="C85" s="163"/>
      <c r="D85" s="163"/>
      <c r="E85" s="129">
        <v>2022</v>
      </c>
      <c r="F85" s="109">
        <f>I85+J85+K85</f>
        <v>0</v>
      </c>
      <c r="G85" s="124"/>
      <c r="H85" s="124"/>
      <c r="I85" s="143">
        <v>0</v>
      </c>
      <c r="J85" s="143">
        <v>0</v>
      </c>
      <c r="K85" s="143">
        <v>0</v>
      </c>
      <c r="L85" s="163"/>
      <c r="M85" s="163"/>
      <c r="N85" s="142"/>
      <c r="O85" s="142"/>
      <c r="P85" s="164">
        <v>0</v>
      </c>
      <c r="Q85" s="155"/>
      <c r="R85" s="155"/>
    </row>
    <row r="86" spans="1:18" ht="66.75" customHeight="1" hidden="1">
      <c r="A86" s="5" t="s">
        <v>119</v>
      </c>
      <c r="B86" s="120" t="s">
        <v>112</v>
      </c>
      <c r="C86" s="6" t="s">
        <v>144</v>
      </c>
      <c r="D86" s="6"/>
      <c r="E86" s="109" t="s">
        <v>6</v>
      </c>
      <c r="F86" s="137">
        <f t="shared" si="5"/>
        <v>0</v>
      </c>
      <c r="G86" s="138"/>
      <c r="H86" s="138"/>
      <c r="I86" s="137">
        <v>0</v>
      </c>
      <c r="J86" s="137">
        <v>0</v>
      </c>
      <c r="K86" s="137">
        <v>0</v>
      </c>
      <c r="L86" s="146" t="s">
        <v>133</v>
      </c>
      <c r="M86" s="6" t="s">
        <v>37</v>
      </c>
      <c r="N86" s="6"/>
      <c r="O86" s="6"/>
      <c r="P86" s="6">
        <v>0</v>
      </c>
      <c r="Q86" s="6">
        <v>0</v>
      </c>
      <c r="R86" s="6">
        <v>0</v>
      </c>
    </row>
    <row r="87" spans="1:18" ht="23.25" customHeight="1">
      <c r="A87" s="168" t="s">
        <v>230</v>
      </c>
      <c r="B87" s="170" t="s">
        <v>143</v>
      </c>
      <c r="C87" s="154" t="s">
        <v>212</v>
      </c>
      <c r="D87" s="154" t="s">
        <v>207</v>
      </c>
      <c r="E87" s="127">
        <v>2020</v>
      </c>
      <c r="F87" s="109">
        <v>0</v>
      </c>
      <c r="G87" s="116"/>
      <c r="H87" s="116"/>
      <c r="I87" s="109">
        <v>0</v>
      </c>
      <c r="J87" s="109">
        <v>0</v>
      </c>
      <c r="K87" s="109">
        <v>0</v>
      </c>
      <c r="L87" s="188" t="s">
        <v>226</v>
      </c>
      <c r="M87" s="154" t="s">
        <v>40</v>
      </c>
      <c r="N87" s="6"/>
      <c r="O87" s="6"/>
      <c r="P87" s="154">
        <v>0</v>
      </c>
      <c r="Q87" s="163"/>
      <c r="R87" s="163"/>
    </row>
    <row r="88" spans="1:18" ht="24.75" customHeight="1">
      <c r="A88" s="169"/>
      <c r="B88" s="181"/>
      <c r="C88" s="163"/>
      <c r="D88" s="163"/>
      <c r="E88" s="127">
        <v>2021</v>
      </c>
      <c r="F88" s="109">
        <v>0</v>
      </c>
      <c r="G88" s="116"/>
      <c r="H88" s="116"/>
      <c r="I88" s="109">
        <v>0</v>
      </c>
      <c r="J88" s="109">
        <v>0</v>
      </c>
      <c r="K88" s="109">
        <v>0</v>
      </c>
      <c r="L88" s="163"/>
      <c r="M88" s="163"/>
      <c r="N88" s="6"/>
      <c r="O88" s="6"/>
      <c r="P88" s="154">
        <v>0</v>
      </c>
      <c r="Q88" s="163"/>
      <c r="R88" s="163"/>
    </row>
    <row r="89" spans="1:18" ht="21.75" customHeight="1">
      <c r="A89" s="169"/>
      <c r="B89" s="181"/>
      <c r="C89" s="163"/>
      <c r="D89" s="163"/>
      <c r="E89" s="127">
        <v>2022</v>
      </c>
      <c r="F89" s="109">
        <v>0</v>
      </c>
      <c r="G89" s="116"/>
      <c r="H89" s="116"/>
      <c r="I89" s="109">
        <v>0</v>
      </c>
      <c r="J89" s="109">
        <v>0</v>
      </c>
      <c r="K89" s="109">
        <v>0</v>
      </c>
      <c r="L89" s="163"/>
      <c r="M89" s="163"/>
      <c r="N89" s="6"/>
      <c r="O89" s="6"/>
      <c r="P89" s="154">
        <v>0</v>
      </c>
      <c r="Q89" s="163"/>
      <c r="R89" s="163"/>
    </row>
    <row r="90" spans="1:18" ht="18" customHeight="1">
      <c r="A90" s="185" t="s">
        <v>186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</row>
    <row r="91" spans="1:18" ht="24" customHeight="1">
      <c r="A91" s="165" t="s">
        <v>29</v>
      </c>
      <c r="B91" s="186" t="s">
        <v>113</v>
      </c>
      <c r="C91" s="187" t="s">
        <v>214</v>
      </c>
      <c r="D91" s="187" t="s">
        <v>207</v>
      </c>
      <c r="E91" s="130">
        <v>2020</v>
      </c>
      <c r="F91" s="3">
        <f>I91+J91+K91</f>
        <v>604104.85</v>
      </c>
      <c r="G91" s="8"/>
      <c r="H91" s="8"/>
      <c r="I91" s="3">
        <f>I94+I97</f>
        <v>604104.85</v>
      </c>
      <c r="J91" s="3">
        <f>J94+J97</f>
        <v>0</v>
      </c>
      <c r="K91" s="3">
        <f>K94+K97</f>
        <v>0</v>
      </c>
      <c r="L91" s="184" t="s">
        <v>136</v>
      </c>
      <c r="M91" s="184" t="s">
        <v>123</v>
      </c>
      <c r="N91" s="112"/>
      <c r="O91" s="112"/>
      <c r="P91" s="184">
        <v>2</v>
      </c>
      <c r="Q91" s="163"/>
      <c r="R91" s="163"/>
    </row>
    <row r="92" spans="1:18" ht="21.75" customHeight="1">
      <c r="A92" s="169"/>
      <c r="B92" s="181"/>
      <c r="C92" s="163"/>
      <c r="D92" s="163"/>
      <c r="E92" s="130">
        <v>2021</v>
      </c>
      <c r="F92" s="3">
        <f aca="true" t="shared" si="6" ref="F92:F101">I92+J92+K92</f>
        <v>0</v>
      </c>
      <c r="G92" s="8"/>
      <c r="H92" s="8"/>
      <c r="I92" s="3">
        <f aca="true" t="shared" si="7" ref="I92:K93">I95+I98</f>
        <v>0</v>
      </c>
      <c r="J92" s="3">
        <f t="shared" si="7"/>
        <v>0</v>
      </c>
      <c r="K92" s="3">
        <f t="shared" si="7"/>
        <v>0</v>
      </c>
      <c r="L92" s="163"/>
      <c r="M92" s="163"/>
      <c r="N92" s="112"/>
      <c r="O92" s="112"/>
      <c r="P92" s="184">
        <v>0</v>
      </c>
      <c r="Q92" s="163"/>
      <c r="R92" s="163"/>
    </row>
    <row r="93" spans="1:18" ht="22.5" customHeight="1">
      <c r="A93" s="169"/>
      <c r="B93" s="181"/>
      <c r="C93" s="163"/>
      <c r="D93" s="163"/>
      <c r="E93" s="130">
        <v>2022</v>
      </c>
      <c r="F93" s="3">
        <f t="shared" si="6"/>
        <v>0</v>
      </c>
      <c r="G93" s="8"/>
      <c r="H93" s="8"/>
      <c r="I93" s="3">
        <f t="shared" si="7"/>
        <v>0</v>
      </c>
      <c r="J93" s="3">
        <f t="shared" si="7"/>
        <v>0</v>
      </c>
      <c r="K93" s="3">
        <f t="shared" si="7"/>
        <v>0</v>
      </c>
      <c r="L93" s="163"/>
      <c r="M93" s="163"/>
      <c r="N93" s="112"/>
      <c r="O93" s="112"/>
      <c r="P93" s="184">
        <v>0</v>
      </c>
      <c r="Q93" s="163"/>
      <c r="R93" s="163"/>
    </row>
    <row r="94" spans="1:18" ht="26.25" customHeight="1">
      <c r="A94" s="174" t="s">
        <v>189</v>
      </c>
      <c r="B94" s="175" t="s">
        <v>237</v>
      </c>
      <c r="C94" s="164" t="s">
        <v>145</v>
      </c>
      <c r="D94" s="164" t="s">
        <v>207</v>
      </c>
      <c r="E94" s="129">
        <v>2020</v>
      </c>
      <c r="F94" s="143">
        <f t="shared" si="6"/>
        <v>564104.85</v>
      </c>
      <c r="G94" s="143"/>
      <c r="H94" s="143"/>
      <c r="I94" s="143">
        <v>564104.85</v>
      </c>
      <c r="J94" s="143">
        <v>0</v>
      </c>
      <c r="K94" s="143">
        <v>0</v>
      </c>
      <c r="L94" s="164" t="s">
        <v>129</v>
      </c>
      <c r="M94" s="164" t="s">
        <v>37</v>
      </c>
      <c r="N94" s="144"/>
      <c r="O94" s="144"/>
      <c r="P94" s="164">
        <v>5.2</v>
      </c>
      <c r="Q94" s="163"/>
      <c r="R94" s="163"/>
    </row>
    <row r="95" spans="1:18" ht="27.75" customHeight="1">
      <c r="A95" s="174"/>
      <c r="B95" s="175"/>
      <c r="C95" s="164"/>
      <c r="D95" s="163"/>
      <c r="E95" s="129">
        <v>2021</v>
      </c>
      <c r="F95" s="143">
        <f t="shared" si="6"/>
        <v>0</v>
      </c>
      <c r="G95" s="143">
        <v>10182900</v>
      </c>
      <c r="H95" s="143">
        <v>11490700</v>
      </c>
      <c r="I95" s="143">
        <v>0</v>
      </c>
      <c r="J95" s="143">
        <v>0</v>
      </c>
      <c r="K95" s="143">
        <v>0</v>
      </c>
      <c r="L95" s="164"/>
      <c r="M95" s="164"/>
      <c r="N95" s="183">
        <v>100</v>
      </c>
      <c r="O95" s="183">
        <v>100</v>
      </c>
      <c r="P95" s="164">
        <v>0</v>
      </c>
      <c r="Q95" s="163"/>
      <c r="R95" s="163"/>
    </row>
    <row r="96" spans="1:18" ht="27" customHeight="1">
      <c r="A96" s="174"/>
      <c r="B96" s="175"/>
      <c r="C96" s="164"/>
      <c r="D96" s="163"/>
      <c r="E96" s="129">
        <v>2022</v>
      </c>
      <c r="F96" s="143">
        <f t="shared" si="6"/>
        <v>0</v>
      </c>
      <c r="G96" s="143">
        <v>2312753</v>
      </c>
      <c r="H96" s="143">
        <v>2497880</v>
      </c>
      <c r="I96" s="143">
        <v>0</v>
      </c>
      <c r="J96" s="143">
        <v>0</v>
      </c>
      <c r="K96" s="143">
        <v>0</v>
      </c>
      <c r="L96" s="164"/>
      <c r="M96" s="164"/>
      <c r="N96" s="183"/>
      <c r="O96" s="183"/>
      <c r="P96" s="164">
        <v>0</v>
      </c>
      <c r="Q96" s="163"/>
      <c r="R96" s="163"/>
    </row>
    <row r="97" spans="1:18" ht="20.25" customHeight="1">
      <c r="A97" s="174" t="s">
        <v>190</v>
      </c>
      <c r="B97" s="175" t="s">
        <v>128</v>
      </c>
      <c r="C97" s="164" t="s">
        <v>144</v>
      </c>
      <c r="D97" s="164" t="s">
        <v>207</v>
      </c>
      <c r="E97" s="129">
        <v>2020</v>
      </c>
      <c r="F97" s="143">
        <f t="shared" si="6"/>
        <v>40000</v>
      </c>
      <c r="G97" s="143"/>
      <c r="H97" s="143"/>
      <c r="I97" s="143">
        <v>40000</v>
      </c>
      <c r="J97" s="143">
        <v>0</v>
      </c>
      <c r="K97" s="143">
        <v>0</v>
      </c>
      <c r="L97" s="164" t="s">
        <v>135</v>
      </c>
      <c r="M97" s="164" t="s">
        <v>40</v>
      </c>
      <c r="N97" s="152"/>
      <c r="O97" s="152"/>
      <c r="P97" s="164">
        <v>600</v>
      </c>
      <c r="Q97" s="163"/>
      <c r="R97" s="163"/>
    </row>
    <row r="98" spans="1:18" ht="21" customHeight="1">
      <c r="A98" s="169"/>
      <c r="B98" s="181"/>
      <c r="C98" s="163"/>
      <c r="D98" s="163"/>
      <c r="E98" s="129">
        <v>2021</v>
      </c>
      <c r="F98" s="143">
        <f t="shared" si="6"/>
        <v>0</v>
      </c>
      <c r="G98" s="143"/>
      <c r="H98" s="143"/>
      <c r="I98" s="143">
        <v>0</v>
      </c>
      <c r="J98" s="143">
        <v>0</v>
      </c>
      <c r="K98" s="143">
        <v>0</v>
      </c>
      <c r="L98" s="163"/>
      <c r="M98" s="163"/>
      <c r="N98" s="152"/>
      <c r="O98" s="152"/>
      <c r="P98" s="164">
        <v>0</v>
      </c>
      <c r="Q98" s="163"/>
      <c r="R98" s="163"/>
    </row>
    <row r="99" spans="1:18" ht="21" customHeight="1">
      <c r="A99" s="169"/>
      <c r="B99" s="181"/>
      <c r="C99" s="163"/>
      <c r="D99" s="163"/>
      <c r="E99" s="129">
        <v>2022</v>
      </c>
      <c r="F99" s="143">
        <f t="shared" si="6"/>
        <v>0</v>
      </c>
      <c r="G99" s="143"/>
      <c r="H99" s="143"/>
      <c r="I99" s="143">
        <v>0</v>
      </c>
      <c r="J99" s="143">
        <v>0</v>
      </c>
      <c r="K99" s="143">
        <v>0</v>
      </c>
      <c r="L99" s="163"/>
      <c r="M99" s="163"/>
      <c r="N99" s="152"/>
      <c r="O99" s="152"/>
      <c r="P99" s="164">
        <v>0</v>
      </c>
      <c r="Q99" s="163"/>
      <c r="R99" s="163"/>
    </row>
    <row r="100" spans="1:18" ht="91.5" customHeight="1" hidden="1">
      <c r="A100" s="5" t="s">
        <v>191</v>
      </c>
      <c r="B100" s="120" t="s">
        <v>147</v>
      </c>
      <c r="C100" s="6" t="s">
        <v>144</v>
      </c>
      <c r="D100" s="6"/>
      <c r="E100" s="127" t="s">
        <v>6</v>
      </c>
      <c r="F100" s="109">
        <f t="shared" si="6"/>
        <v>0</v>
      </c>
      <c r="G100" s="109"/>
      <c r="H100" s="109"/>
      <c r="I100" s="109">
        <v>0</v>
      </c>
      <c r="J100" s="109">
        <v>0</v>
      </c>
      <c r="K100" s="109">
        <v>0</v>
      </c>
      <c r="L100" s="146" t="s">
        <v>130</v>
      </c>
      <c r="M100" s="6" t="s">
        <v>40</v>
      </c>
      <c r="N100" s="6"/>
      <c r="O100" s="6"/>
      <c r="P100" s="6">
        <v>0</v>
      </c>
      <c r="Q100" s="6">
        <v>0</v>
      </c>
      <c r="R100" s="6">
        <v>0</v>
      </c>
    </row>
    <row r="101" spans="1:18" ht="48.75" customHeight="1" hidden="1">
      <c r="A101" s="5" t="s">
        <v>192</v>
      </c>
      <c r="B101" s="120" t="s">
        <v>114</v>
      </c>
      <c r="C101" s="6" t="s">
        <v>144</v>
      </c>
      <c r="D101" s="6"/>
      <c r="E101" s="127" t="s">
        <v>6</v>
      </c>
      <c r="F101" s="109">
        <f t="shared" si="6"/>
        <v>0</v>
      </c>
      <c r="G101" s="109"/>
      <c r="H101" s="109"/>
      <c r="I101" s="109">
        <v>0</v>
      </c>
      <c r="J101" s="109">
        <v>0</v>
      </c>
      <c r="K101" s="109">
        <v>0</v>
      </c>
      <c r="L101" s="6" t="s">
        <v>182</v>
      </c>
      <c r="M101" s="6" t="s">
        <v>37</v>
      </c>
      <c r="N101" s="6"/>
      <c r="O101" s="6"/>
      <c r="P101" s="6">
        <v>0</v>
      </c>
      <c r="Q101" s="6">
        <v>0</v>
      </c>
      <c r="R101" s="6">
        <v>0</v>
      </c>
    </row>
    <row r="102" spans="1:18" ht="24" customHeight="1">
      <c r="A102" s="168" t="s">
        <v>199</v>
      </c>
      <c r="B102" s="170" t="s">
        <v>181</v>
      </c>
      <c r="C102" s="154" t="s">
        <v>140</v>
      </c>
      <c r="D102" s="154" t="s">
        <v>207</v>
      </c>
      <c r="E102" s="127">
        <v>2020</v>
      </c>
      <c r="F102" s="182" t="s">
        <v>179</v>
      </c>
      <c r="G102" s="163"/>
      <c r="H102" s="163"/>
      <c r="I102" s="163"/>
      <c r="J102" s="163"/>
      <c r="K102" s="163"/>
      <c r="L102" s="154" t="s">
        <v>183</v>
      </c>
      <c r="M102" s="154" t="s">
        <v>37</v>
      </c>
      <c r="N102" s="6"/>
      <c r="O102" s="6"/>
      <c r="P102" s="154">
        <v>6</v>
      </c>
      <c r="Q102" s="163"/>
      <c r="R102" s="163"/>
    </row>
    <row r="103" spans="1:18" ht="23.25" customHeight="1">
      <c r="A103" s="169"/>
      <c r="B103" s="181"/>
      <c r="C103" s="163"/>
      <c r="D103" s="163"/>
      <c r="E103" s="127">
        <v>2021</v>
      </c>
      <c r="F103" s="163"/>
      <c r="G103" s="163"/>
      <c r="H103" s="163"/>
      <c r="I103" s="163"/>
      <c r="J103" s="163"/>
      <c r="K103" s="163"/>
      <c r="L103" s="163"/>
      <c r="M103" s="163"/>
      <c r="N103" s="6"/>
      <c r="O103" s="6"/>
      <c r="P103" s="154">
        <v>12</v>
      </c>
      <c r="Q103" s="163"/>
      <c r="R103" s="163"/>
    </row>
    <row r="104" spans="1:18" ht="24.75" customHeight="1">
      <c r="A104" s="169"/>
      <c r="B104" s="181"/>
      <c r="C104" s="163"/>
      <c r="D104" s="163"/>
      <c r="E104" s="127">
        <v>2022</v>
      </c>
      <c r="F104" s="163"/>
      <c r="G104" s="163"/>
      <c r="H104" s="163"/>
      <c r="I104" s="163"/>
      <c r="J104" s="163"/>
      <c r="K104" s="163"/>
      <c r="L104" s="163"/>
      <c r="M104" s="163"/>
      <c r="N104" s="6"/>
      <c r="O104" s="6"/>
      <c r="P104" s="154">
        <v>16</v>
      </c>
      <c r="Q104" s="163"/>
      <c r="R104" s="163"/>
    </row>
    <row r="105" spans="1:18" ht="15.75">
      <c r="A105" s="177" t="s">
        <v>188</v>
      </c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</row>
    <row r="106" spans="1:18" ht="22.5" customHeight="1">
      <c r="A106" s="178" t="s">
        <v>193</v>
      </c>
      <c r="B106" s="179" t="s">
        <v>120</v>
      </c>
      <c r="C106" s="179" t="s">
        <v>214</v>
      </c>
      <c r="D106" s="164" t="s">
        <v>207</v>
      </c>
      <c r="E106" s="129">
        <v>2020</v>
      </c>
      <c r="F106" s="136">
        <f aca="true" t="shared" si="8" ref="F106:F111">I106+J106+K106</f>
        <v>233376.75</v>
      </c>
      <c r="G106" s="136"/>
      <c r="H106" s="136"/>
      <c r="I106" s="136">
        <f>I109</f>
        <v>233376.75</v>
      </c>
      <c r="J106" s="136">
        <f>J109</f>
        <v>0</v>
      </c>
      <c r="K106" s="136">
        <f>K109</f>
        <v>0</v>
      </c>
      <c r="L106" s="180" t="s">
        <v>137</v>
      </c>
      <c r="M106" s="164" t="s">
        <v>123</v>
      </c>
      <c r="N106" s="115"/>
      <c r="O106" s="115"/>
      <c r="P106" s="164">
        <v>260</v>
      </c>
      <c r="Q106" s="163"/>
      <c r="R106" s="163"/>
    </row>
    <row r="107" spans="1:18" ht="25.5" customHeight="1">
      <c r="A107" s="169"/>
      <c r="B107" s="163"/>
      <c r="C107" s="163"/>
      <c r="D107" s="163"/>
      <c r="E107" s="129">
        <v>2021</v>
      </c>
      <c r="F107" s="136">
        <f t="shared" si="8"/>
        <v>0</v>
      </c>
      <c r="G107" s="136"/>
      <c r="H107" s="136"/>
      <c r="I107" s="136">
        <f aca="true" t="shared" si="9" ref="I107:K108">I110</f>
        <v>0</v>
      </c>
      <c r="J107" s="136">
        <f t="shared" si="9"/>
        <v>0</v>
      </c>
      <c r="K107" s="136">
        <f t="shared" si="9"/>
        <v>0</v>
      </c>
      <c r="L107" s="163"/>
      <c r="M107" s="163"/>
      <c r="N107" s="115"/>
      <c r="O107" s="115"/>
      <c r="P107" s="164">
        <v>0</v>
      </c>
      <c r="Q107" s="163"/>
      <c r="R107" s="163"/>
    </row>
    <row r="108" spans="1:18" ht="23.25" customHeight="1">
      <c r="A108" s="169"/>
      <c r="B108" s="163"/>
      <c r="C108" s="163"/>
      <c r="D108" s="163"/>
      <c r="E108" s="129">
        <v>2022</v>
      </c>
      <c r="F108" s="136">
        <f t="shared" si="8"/>
        <v>0</v>
      </c>
      <c r="G108" s="136"/>
      <c r="H108" s="136"/>
      <c r="I108" s="136">
        <f t="shared" si="9"/>
        <v>0</v>
      </c>
      <c r="J108" s="136">
        <f t="shared" si="9"/>
        <v>0</v>
      </c>
      <c r="K108" s="136">
        <f t="shared" si="9"/>
        <v>0</v>
      </c>
      <c r="L108" s="163"/>
      <c r="M108" s="163"/>
      <c r="N108" s="115"/>
      <c r="O108" s="115"/>
      <c r="P108" s="164">
        <v>0</v>
      </c>
      <c r="Q108" s="163"/>
      <c r="R108" s="163"/>
    </row>
    <row r="109" spans="1:19" ht="24.75" customHeight="1">
      <c r="A109" s="174" t="s">
        <v>194</v>
      </c>
      <c r="B109" s="175" t="s">
        <v>244</v>
      </c>
      <c r="C109" s="164" t="s">
        <v>140</v>
      </c>
      <c r="D109" s="164" t="s">
        <v>207</v>
      </c>
      <c r="E109" s="129">
        <v>2020</v>
      </c>
      <c r="F109" s="143">
        <f t="shared" si="8"/>
        <v>233376.75</v>
      </c>
      <c r="G109" s="143"/>
      <c r="H109" s="143"/>
      <c r="I109" s="143">
        <v>233376.75</v>
      </c>
      <c r="J109" s="143">
        <v>0</v>
      </c>
      <c r="K109" s="143">
        <v>0</v>
      </c>
      <c r="L109" s="176" t="s">
        <v>139</v>
      </c>
      <c r="M109" s="164" t="s">
        <v>37</v>
      </c>
      <c r="N109" s="115"/>
      <c r="O109" s="115"/>
      <c r="P109" s="164">
        <v>100</v>
      </c>
      <c r="Q109" s="163"/>
      <c r="R109" s="163"/>
      <c r="S109" s="223" t="s">
        <v>245</v>
      </c>
    </row>
    <row r="110" spans="1:19" ht="22.5" customHeight="1">
      <c r="A110" s="169"/>
      <c r="B110" s="171"/>
      <c r="C110" s="163"/>
      <c r="D110" s="163"/>
      <c r="E110" s="129">
        <v>2021</v>
      </c>
      <c r="F110" s="143">
        <f t="shared" si="8"/>
        <v>0</v>
      </c>
      <c r="G110" s="143"/>
      <c r="H110" s="143"/>
      <c r="I110" s="143">
        <v>0</v>
      </c>
      <c r="J110" s="143">
        <v>0</v>
      </c>
      <c r="K110" s="143">
        <v>0</v>
      </c>
      <c r="L110" s="163"/>
      <c r="M110" s="163"/>
      <c r="N110" s="115"/>
      <c r="O110" s="115"/>
      <c r="P110" s="164">
        <v>0</v>
      </c>
      <c r="Q110" s="163"/>
      <c r="R110" s="163"/>
      <c r="S110" s="223"/>
    </row>
    <row r="111" spans="1:19" ht="22.5" customHeight="1">
      <c r="A111" s="169"/>
      <c r="B111" s="171"/>
      <c r="C111" s="163"/>
      <c r="D111" s="163"/>
      <c r="E111" s="129">
        <v>2022</v>
      </c>
      <c r="F111" s="143">
        <f t="shared" si="8"/>
        <v>0</v>
      </c>
      <c r="G111" s="123"/>
      <c r="H111" s="123"/>
      <c r="I111" s="143">
        <v>0</v>
      </c>
      <c r="J111" s="143">
        <v>0</v>
      </c>
      <c r="K111" s="143">
        <v>0</v>
      </c>
      <c r="L111" s="163"/>
      <c r="M111" s="163"/>
      <c r="N111" s="115"/>
      <c r="O111" s="115"/>
      <c r="P111" s="164">
        <v>0</v>
      </c>
      <c r="Q111" s="163"/>
      <c r="R111" s="163"/>
      <c r="S111" s="223"/>
    </row>
    <row r="112" spans="1:18" ht="18" customHeight="1">
      <c r="A112" s="168" t="s">
        <v>227</v>
      </c>
      <c r="B112" s="170" t="s">
        <v>148</v>
      </c>
      <c r="C112" s="154" t="s">
        <v>140</v>
      </c>
      <c r="D112" s="154" t="s">
        <v>208</v>
      </c>
      <c r="E112" s="129">
        <v>2020</v>
      </c>
      <c r="F112" s="172" t="s">
        <v>179</v>
      </c>
      <c r="G112" s="173"/>
      <c r="H112" s="173"/>
      <c r="I112" s="173"/>
      <c r="J112" s="173"/>
      <c r="K112" s="173"/>
      <c r="L112" s="154" t="s">
        <v>138</v>
      </c>
      <c r="M112" s="154" t="s">
        <v>40</v>
      </c>
      <c r="N112" s="115"/>
      <c r="O112" s="115"/>
      <c r="P112" s="164">
        <v>0</v>
      </c>
      <c r="Q112" s="163"/>
      <c r="R112" s="163"/>
    </row>
    <row r="113" spans="1:18" ht="18" customHeight="1">
      <c r="A113" s="169"/>
      <c r="B113" s="171"/>
      <c r="C113" s="163"/>
      <c r="D113" s="163"/>
      <c r="E113" s="129">
        <v>2021</v>
      </c>
      <c r="F113" s="173"/>
      <c r="G113" s="173"/>
      <c r="H113" s="173"/>
      <c r="I113" s="173"/>
      <c r="J113" s="173"/>
      <c r="K113" s="173"/>
      <c r="L113" s="163"/>
      <c r="M113" s="163"/>
      <c r="N113" s="115"/>
      <c r="O113" s="115"/>
      <c r="P113" s="164">
        <v>35</v>
      </c>
      <c r="Q113" s="163"/>
      <c r="R113" s="163"/>
    </row>
    <row r="114" spans="1:18" ht="17.25" customHeight="1">
      <c r="A114" s="169"/>
      <c r="B114" s="171"/>
      <c r="C114" s="163"/>
      <c r="D114" s="163"/>
      <c r="E114" s="129">
        <v>2022</v>
      </c>
      <c r="F114" s="173"/>
      <c r="G114" s="173"/>
      <c r="H114" s="173"/>
      <c r="I114" s="173"/>
      <c r="J114" s="173"/>
      <c r="K114" s="173"/>
      <c r="L114" s="163"/>
      <c r="M114" s="163"/>
      <c r="N114" s="111"/>
      <c r="O114" s="111"/>
      <c r="P114" s="154">
        <v>50</v>
      </c>
      <c r="Q114" s="163"/>
      <c r="R114" s="163"/>
    </row>
    <row r="115" spans="1:18" ht="15">
      <c r="A115" s="165"/>
      <c r="B115" s="166" t="s">
        <v>41</v>
      </c>
      <c r="C115" s="165"/>
      <c r="D115" s="110"/>
      <c r="E115" s="125">
        <v>2020</v>
      </c>
      <c r="F115" s="3">
        <f>I115+J115+K115</f>
        <v>13747826.34</v>
      </c>
      <c r="G115" s="3"/>
      <c r="H115" s="3"/>
      <c r="I115" s="3">
        <f aca="true" t="shared" si="10" ref="I115:K117">I15+I36+I52+I56+I91+I106</f>
        <v>10861177.42</v>
      </c>
      <c r="J115" s="3">
        <f t="shared" si="10"/>
        <v>2886648.92</v>
      </c>
      <c r="K115" s="3">
        <f t="shared" si="10"/>
        <v>0</v>
      </c>
      <c r="L115" s="167"/>
      <c r="M115" s="167"/>
      <c r="N115" s="167"/>
      <c r="O115" s="167"/>
      <c r="P115" s="167"/>
      <c r="Q115" s="167"/>
      <c r="R115" s="167"/>
    </row>
    <row r="116" spans="1:18" ht="15">
      <c r="A116" s="165"/>
      <c r="B116" s="166"/>
      <c r="C116" s="165"/>
      <c r="D116" s="110"/>
      <c r="E116" s="125">
        <v>2021</v>
      </c>
      <c r="F116" s="3">
        <f>I116+J116+K116</f>
        <v>3299658.32</v>
      </c>
      <c r="G116" s="3"/>
      <c r="H116" s="3"/>
      <c r="I116" s="3">
        <f t="shared" si="10"/>
        <v>2647125.32</v>
      </c>
      <c r="J116" s="3">
        <f t="shared" si="10"/>
        <v>652533</v>
      </c>
      <c r="K116" s="3">
        <f t="shared" si="10"/>
        <v>0</v>
      </c>
      <c r="L116" s="167"/>
      <c r="M116" s="167"/>
      <c r="N116" s="167"/>
      <c r="O116" s="167"/>
      <c r="P116" s="167"/>
      <c r="Q116" s="167"/>
      <c r="R116" s="167"/>
    </row>
    <row r="117" spans="1:18" ht="15">
      <c r="A117" s="165"/>
      <c r="B117" s="166"/>
      <c r="C117" s="165"/>
      <c r="D117" s="110"/>
      <c r="E117" s="125">
        <v>2022</v>
      </c>
      <c r="F117" s="3">
        <f>I117+J117+K117</f>
        <v>5023399.27</v>
      </c>
      <c r="G117" s="3"/>
      <c r="H117" s="3"/>
      <c r="I117" s="3">
        <f t="shared" si="10"/>
        <v>3245263.4299999997</v>
      </c>
      <c r="J117" s="3">
        <f t="shared" si="10"/>
        <v>1778135.84</v>
      </c>
      <c r="K117" s="3">
        <f t="shared" si="10"/>
        <v>0</v>
      </c>
      <c r="L117" s="167"/>
      <c r="M117" s="167"/>
      <c r="N117" s="167"/>
      <c r="O117" s="167"/>
      <c r="P117" s="167"/>
      <c r="Q117" s="167"/>
      <c r="R117" s="167"/>
    </row>
    <row r="118" spans="1:18" ht="1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</row>
    <row r="119" spans="1:18" ht="15">
      <c r="A119" s="151"/>
      <c r="B119" s="151"/>
      <c r="C119" s="151"/>
      <c r="D119" s="151"/>
      <c r="E119" s="151"/>
      <c r="F119" s="156" t="s">
        <v>166</v>
      </c>
      <c r="G119" s="156"/>
      <c r="H119" s="156"/>
      <c r="I119" s="156"/>
      <c r="J119" s="156"/>
      <c r="K119" s="156"/>
      <c r="L119" s="151"/>
      <c r="M119" s="151"/>
      <c r="N119" s="151"/>
      <c r="O119" s="151"/>
      <c r="P119" s="151"/>
      <c r="Q119" s="151"/>
      <c r="R119" s="151"/>
    </row>
    <row r="120" spans="1:18" ht="15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</row>
    <row r="121" spans="1:18" ht="15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</row>
    <row r="122" spans="1:18" ht="1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</row>
    <row r="123" spans="1:18" ht="1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</row>
    <row r="124" spans="1:18" ht="1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</row>
    <row r="125" spans="1:18" ht="1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</row>
    <row r="126" spans="1:18" ht="15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</row>
    <row r="127" spans="1:18" ht="15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</row>
    <row r="128" spans="1:18" ht="15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</row>
    <row r="129" spans="1:18" ht="1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</row>
  </sheetData>
  <sheetProtection/>
  <mergeCells count="304">
    <mergeCell ref="S39:S41"/>
    <mergeCell ref="S65:S67"/>
    <mergeCell ref="S109:S111"/>
    <mergeCell ref="L1:R1"/>
    <mergeCell ref="L2:R2"/>
    <mergeCell ref="L3:R3"/>
    <mergeCell ref="A5:R8"/>
    <mergeCell ref="A9:A11"/>
    <mergeCell ref="B9:B11"/>
    <mergeCell ref="C9:C11"/>
    <mergeCell ref="D9:D11"/>
    <mergeCell ref="E9:E11"/>
    <mergeCell ref="F9:K10"/>
    <mergeCell ref="L9:L11"/>
    <mergeCell ref="M9:M11"/>
    <mergeCell ref="P9:R11"/>
    <mergeCell ref="P12:R12"/>
    <mergeCell ref="A13:R13"/>
    <mergeCell ref="B14:R14"/>
    <mergeCell ref="A15:A17"/>
    <mergeCell ref="B15:B17"/>
    <mergeCell ref="C15:C17"/>
    <mergeCell ref="D15:D17"/>
    <mergeCell ref="L15:L17"/>
    <mergeCell ref="M15:M17"/>
    <mergeCell ref="P15:R15"/>
    <mergeCell ref="P16:R16"/>
    <mergeCell ref="P17:R17"/>
    <mergeCell ref="A18:A20"/>
    <mergeCell ref="B18:B20"/>
    <mergeCell ref="C18:C20"/>
    <mergeCell ref="D18:D20"/>
    <mergeCell ref="L18:L20"/>
    <mergeCell ref="M18:M20"/>
    <mergeCell ref="P18:P20"/>
    <mergeCell ref="Q18:Q20"/>
    <mergeCell ref="R18:R20"/>
    <mergeCell ref="A21:A23"/>
    <mergeCell ref="B21:B23"/>
    <mergeCell ref="C21:C23"/>
    <mergeCell ref="L21:L23"/>
    <mergeCell ref="M21:M23"/>
    <mergeCell ref="P21:P23"/>
    <mergeCell ref="Q21:Q23"/>
    <mergeCell ref="R21:R23"/>
    <mergeCell ref="A24:A25"/>
    <mergeCell ref="B24:B25"/>
    <mergeCell ref="C24:C25"/>
    <mergeCell ref="E24:E25"/>
    <mergeCell ref="F24:F25"/>
    <mergeCell ref="I24:I25"/>
    <mergeCell ref="J24:J25"/>
    <mergeCell ref="K24:K25"/>
    <mergeCell ref="L24:L25"/>
    <mergeCell ref="M24:M25"/>
    <mergeCell ref="P24:P25"/>
    <mergeCell ref="Q24:Q25"/>
    <mergeCell ref="R24:R25"/>
    <mergeCell ref="A28:A30"/>
    <mergeCell ref="B28:B30"/>
    <mergeCell ref="C28:C30"/>
    <mergeCell ref="D28:D30"/>
    <mergeCell ref="F28:K30"/>
    <mergeCell ref="L28:L30"/>
    <mergeCell ref="M28:M30"/>
    <mergeCell ref="P28:R28"/>
    <mergeCell ref="P29:R29"/>
    <mergeCell ref="P30:R30"/>
    <mergeCell ref="A32:A34"/>
    <mergeCell ref="B32:B34"/>
    <mergeCell ref="C32:C34"/>
    <mergeCell ref="D32:D34"/>
    <mergeCell ref="L32:L34"/>
    <mergeCell ref="M32:M34"/>
    <mergeCell ref="P32:R32"/>
    <mergeCell ref="P33:R33"/>
    <mergeCell ref="P34:R34"/>
    <mergeCell ref="A35:R35"/>
    <mergeCell ref="A36:A38"/>
    <mergeCell ref="B36:B38"/>
    <mergeCell ref="C36:C38"/>
    <mergeCell ref="D36:D38"/>
    <mergeCell ref="L36:L38"/>
    <mergeCell ref="M36:M38"/>
    <mergeCell ref="P36:R36"/>
    <mergeCell ref="P37:R37"/>
    <mergeCell ref="P38:R38"/>
    <mergeCell ref="A39:A41"/>
    <mergeCell ref="B39:B41"/>
    <mergeCell ref="C39:C41"/>
    <mergeCell ref="D39:D41"/>
    <mergeCell ref="L39:L41"/>
    <mergeCell ref="M39:M41"/>
    <mergeCell ref="P39:R39"/>
    <mergeCell ref="P40:R40"/>
    <mergeCell ref="P41:R41"/>
    <mergeCell ref="A43:A45"/>
    <mergeCell ref="B43:B45"/>
    <mergeCell ref="C43:C45"/>
    <mergeCell ref="D43:D45"/>
    <mergeCell ref="L43:L45"/>
    <mergeCell ref="M43:M45"/>
    <mergeCell ref="P43:R43"/>
    <mergeCell ref="P44:R44"/>
    <mergeCell ref="P45:R45"/>
    <mergeCell ref="A47:A49"/>
    <mergeCell ref="B47:B49"/>
    <mergeCell ref="C47:C49"/>
    <mergeCell ref="D47:D49"/>
    <mergeCell ref="F47:K49"/>
    <mergeCell ref="L47:L49"/>
    <mergeCell ref="M47:M49"/>
    <mergeCell ref="N47:N49"/>
    <mergeCell ref="O47:O49"/>
    <mergeCell ref="P47:R47"/>
    <mergeCell ref="P48:R48"/>
    <mergeCell ref="P49:R49"/>
    <mergeCell ref="A51:R51"/>
    <mergeCell ref="A52:A54"/>
    <mergeCell ref="B52:B54"/>
    <mergeCell ref="C52:C54"/>
    <mergeCell ref="D52:D54"/>
    <mergeCell ref="L52:L54"/>
    <mergeCell ref="M52:M54"/>
    <mergeCell ref="P52:R52"/>
    <mergeCell ref="P53:R53"/>
    <mergeCell ref="P54:R54"/>
    <mergeCell ref="A55:R55"/>
    <mergeCell ref="A56:A58"/>
    <mergeCell ref="B56:B58"/>
    <mergeCell ref="C56:C58"/>
    <mergeCell ref="D56:D58"/>
    <mergeCell ref="L56:L58"/>
    <mergeCell ref="M56:M58"/>
    <mergeCell ref="P56:R56"/>
    <mergeCell ref="P57:R57"/>
    <mergeCell ref="P58:R58"/>
    <mergeCell ref="A59:A61"/>
    <mergeCell ref="B59:B61"/>
    <mergeCell ref="C59:C61"/>
    <mergeCell ref="D59:D61"/>
    <mergeCell ref="L59:L61"/>
    <mergeCell ref="M59:M61"/>
    <mergeCell ref="P59:R59"/>
    <mergeCell ref="P60:R60"/>
    <mergeCell ref="P61:R61"/>
    <mergeCell ref="A62:A64"/>
    <mergeCell ref="B62:B64"/>
    <mergeCell ref="C62:C64"/>
    <mergeCell ref="D62:D64"/>
    <mergeCell ref="L62:L64"/>
    <mergeCell ref="M62:M64"/>
    <mergeCell ref="P62:R62"/>
    <mergeCell ref="S62:S64"/>
    <mergeCell ref="P63:R63"/>
    <mergeCell ref="P64:R64"/>
    <mergeCell ref="A65:A67"/>
    <mergeCell ref="B65:B67"/>
    <mergeCell ref="C65:C67"/>
    <mergeCell ref="D65:D67"/>
    <mergeCell ref="L65:L67"/>
    <mergeCell ref="M65:M67"/>
    <mergeCell ref="P65:R65"/>
    <mergeCell ref="P66:R66"/>
    <mergeCell ref="P67:R67"/>
    <mergeCell ref="A68:A70"/>
    <mergeCell ref="B68:B70"/>
    <mergeCell ref="C68:C70"/>
    <mergeCell ref="D68:D70"/>
    <mergeCell ref="L68:L70"/>
    <mergeCell ref="M68:M70"/>
    <mergeCell ref="P68:R68"/>
    <mergeCell ref="P69:R69"/>
    <mergeCell ref="P70:R70"/>
    <mergeCell ref="A71:A73"/>
    <mergeCell ref="B71:B73"/>
    <mergeCell ref="C71:C73"/>
    <mergeCell ref="D71:D73"/>
    <mergeCell ref="F71:K73"/>
    <mergeCell ref="L71:L73"/>
    <mergeCell ref="M71:M73"/>
    <mergeCell ref="P71:R71"/>
    <mergeCell ref="P72:R72"/>
    <mergeCell ref="P73:R73"/>
    <mergeCell ref="A74:A76"/>
    <mergeCell ref="B74:B76"/>
    <mergeCell ref="C74:C76"/>
    <mergeCell ref="D74:D76"/>
    <mergeCell ref="L74:L76"/>
    <mergeCell ref="M74:M76"/>
    <mergeCell ref="P74:R74"/>
    <mergeCell ref="P75:R75"/>
    <mergeCell ref="P76:R76"/>
    <mergeCell ref="A77:A79"/>
    <mergeCell ref="B77:B79"/>
    <mergeCell ref="C77:C79"/>
    <mergeCell ref="D77:D79"/>
    <mergeCell ref="L77:L79"/>
    <mergeCell ref="M77:M79"/>
    <mergeCell ref="P77:R77"/>
    <mergeCell ref="P78:R78"/>
    <mergeCell ref="S78:S79"/>
    <mergeCell ref="P79:R79"/>
    <mergeCell ref="A83:A85"/>
    <mergeCell ref="B83:B85"/>
    <mergeCell ref="C83:C85"/>
    <mergeCell ref="D83:D85"/>
    <mergeCell ref="L83:L85"/>
    <mergeCell ref="M83:M85"/>
    <mergeCell ref="P83:R83"/>
    <mergeCell ref="P84:R84"/>
    <mergeCell ref="P85:R85"/>
    <mergeCell ref="A87:A89"/>
    <mergeCell ref="B87:B89"/>
    <mergeCell ref="C87:C89"/>
    <mergeCell ref="D87:D89"/>
    <mergeCell ref="L87:L89"/>
    <mergeCell ref="M87:M89"/>
    <mergeCell ref="P87:R87"/>
    <mergeCell ref="P88:R88"/>
    <mergeCell ref="P89:R89"/>
    <mergeCell ref="A90:R90"/>
    <mergeCell ref="A91:A93"/>
    <mergeCell ref="B91:B93"/>
    <mergeCell ref="C91:C93"/>
    <mergeCell ref="D91:D93"/>
    <mergeCell ref="L91:L93"/>
    <mergeCell ref="M91:M93"/>
    <mergeCell ref="P91:R91"/>
    <mergeCell ref="P92:R92"/>
    <mergeCell ref="P93:R93"/>
    <mergeCell ref="A94:A96"/>
    <mergeCell ref="B94:B96"/>
    <mergeCell ref="C94:C96"/>
    <mergeCell ref="D94:D96"/>
    <mergeCell ref="L94:L96"/>
    <mergeCell ref="M94:M96"/>
    <mergeCell ref="P94:R94"/>
    <mergeCell ref="N95:N96"/>
    <mergeCell ref="A97:A99"/>
    <mergeCell ref="B97:B99"/>
    <mergeCell ref="C97:C99"/>
    <mergeCell ref="D97:D99"/>
    <mergeCell ref="L97:L99"/>
    <mergeCell ref="M97:M99"/>
    <mergeCell ref="L102:L104"/>
    <mergeCell ref="M102:M104"/>
    <mergeCell ref="P102:R102"/>
    <mergeCell ref="P103:R103"/>
    <mergeCell ref="P95:R95"/>
    <mergeCell ref="P96:R96"/>
    <mergeCell ref="P97:R97"/>
    <mergeCell ref="P98:R98"/>
    <mergeCell ref="O95:O96"/>
    <mergeCell ref="L106:L108"/>
    <mergeCell ref="M106:M108"/>
    <mergeCell ref="P106:R106"/>
    <mergeCell ref="P107:R107"/>
    <mergeCell ref="P99:R99"/>
    <mergeCell ref="A102:A104"/>
    <mergeCell ref="B102:B104"/>
    <mergeCell ref="C102:C104"/>
    <mergeCell ref="D102:D104"/>
    <mergeCell ref="F102:K104"/>
    <mergeCell ref="M109:M111"/>
    <mergeCell ref="P109:R109"/>
    <mergeCell ref="P110:R110"/>
    <mergeCell ref="P111:R111"/>
    <mergeCell ref="P104:R104"/>
    <mergeCell ref="A105:R105"/>
    <mergeCell ref="A106:A108"/>
    <mergeCell ref="B106:B108"/>
    <mergeCell ref="C106:C108"/>
    <mergeCell ref="D106:D108"/>
    <mergeCell ref="C112:C114"/>
    <mergeCell ref="D112:D114"/>
    <mergeCell ref="F112:K114"/>
    <mergeCell ref="L112:L114"/>
    <mergeCell ref="P108:R108"/>
    <mergeCell ref="A109:A111"/>
    <mergeCell ref="B109:B111"/>
    <mergeCell ref="C109:C111"/>
    <mergeCell ref="D109:D111"/>
    <mergeCell ref="L109:L111"/>
    <mergeCell ref="M112:M114"/>
    <mergeCell ref="P112:R112"/>
    <mergeCell ref="P113:R113"/>
    <mergeCell ref="P114:R114"/>
    <mergeCell ref="A115:A117"/>
    <mergeCell ref="B115:B117"/>
    <mergeCell ref="C115:C117"/>
    <mergeCell ref="L115:R117"/>
    <mergeCell ref="A112:A114"/>
    <mergeCell ref="B112:B114"/>
    <mergeCell ref="M80:M82"/>
    <mergeCell ref="P80:R80"/>
    <mergeCell ref="P81:R81"/>
    <mergeCell ref="P82:R82"/>
    <mergeCell ref="F119:K119"/>
    <mergeCell ref="A80:A82"/>
    <mergeCell ref="B80:B82"/>
    <mergeCell ref="C80:C82"/>
    <mergeCell ref="D80:D82"/>
    <mergeCell ref="L80:L82"/>
  </mergeCells>
  <printOptions/>
  <pageMargins left="0.984251968503937" right="0.5905511811023623" top="0.7874015748031497" bottom="0.7086614173228347" header="0.31496062992125984" footer="0.31496062992125984"/>
  <pageSetup fitToHeight="0" fitToWidth="1" horizontalDpi="600" verticalDpi="600" orientation="landscape" paperSize="9" scale="58" r:id="rId1"/>
  <rowBreaks count="3" manualBreakCount="3">
    <brk id="54" max="17" man="1"/>
    <brk id="85" max="17" man="1"/>
    <brk id="120" max="17" man="1"/>
  </rowBreaks>
  <colBreaks count="1" manualBreakCount="1">
    <brk id="12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view="pageBreakPreview" zoomScale="80" zoomScaleNormal="56" zoomScaleSheetLayoutView="80" zoomScalePageLayoutView="60" workbookViewId="0" topLeftCell="A7">
      <selection activeCell="H19" sqref="H19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6.00390625" style="0" customWidth="1"/>
    <col min="4" max="4" width="13.7109375" style="0" customWidth="1"/>
    <col min="5" max="5" width="18.57421875" style="0" customWidth="1"/>
    <col min="6" max="7" width="0" style="0" hidden="1" customWidth="1"/>
    <col min="8" max="8" width="16.57421875" style="0" customWidth="1"/>
    <col min="9" max="9" width="19.00390625" style="0" customWidth="1"/>
    <col min="10" max="10" width="17.140625" style="0" customWidth="1"/>
    <col min="11" max="11" width="42.28125" style="0" customWidth="1"/>
    <col min="12" max="12" width="15.8515625" style="0" customWidth="1"/>
    <col min="13" max="14" width="0" style="0" hidden="1" customWidth="1"/>
    <col min="15" max="15" width="14.8515625" style="0" customWidth="1"/>
    <col min="16" max="16" width="15.421875" style="0" customWidth="1"/>
    <col min="17" max="17" width="17.7109375" style="0" customWidth="1"/>
    <col min="18" max="18" width="16.57421875" style="0" customWidth="1"/>
  </cols>
  <sheetData>
    <row r="1" spans="1:17" ht="34.5" customHeight="1">
      <c r="A1" s="12"/>
      <c r="B1" s="13"/>
      <c r="C1" s="14"/>
      <c r="D1" s="15"/>
      <c r="E1" s="16"/>
      <c r="F1" s="17"/>
      <c r="G1" s="17"/>
      <c r="H1" s="18"/>
      <c r="I1" s="18"/>
      <c r="J1" s="18"/>
      <c r="K1" s="228" t="s">
        <v>70</v>
      </c>
      <c r="L1" s="228"/>
      <c r="M1" s="228"/>
      <c r="N1" s="228"/>
      <c r="O1" s="228"/>
      <c r="P1" s="228"/>
      <c r="Q1" s="228"/>
    </row>
    <row r="2" spans="1:17" ht="23.25" customHeight="1">
      <c r="A2" s="12"/>
      <c r="B2" s="13"/>
      <c r="C2" s="14"/>
      <c r="D2" s="15"/>
      <c r="E2" s="16"/>
      <c r="F2" s="17"/>
      <c r="G2" s="17"/>
      <c r="H2" s="18"/>
      <c r="I2" s="18"/>
      <c r="J2" s="18"/>
      <c r="K2" s="229" t="s">
        <v>75</v>
      </c>
      <c r="L2" s="229"/>
      <c r="M2" s="229"/>
      <c r="N2" s="229"/>
      <c r="O2" s="229"/>
      <c r="P2" s="229"/>
      <c r="Q2" s="229"/>
    </row>
    <row r="3" spans="1:17" ht="23.25" customHeight="1">
      <c r="A3" s="12"/>
      <c r="B3" s="13"/>
      <c r="C3" s="14"/>
      <c r="D3" s="15"/>
      <c r="E3" s="16"/>
      <c r="F3" s="17"/>
      <c r="G3" s="17"/>
      <c r="H3" s="18"/>
      <c r="I3" s="18"/>
      <c r="J3" s="18"/>
      <c r="K3" s="229"/>
      <c r="L3" s="229"/>
      <c r="M3" s="229"/>
      <c r="N3" s="229"/>
      <c r="O3" s="229"/>
      <c r="P3" s="229"/>
      <c r="Q3" s="229"/>
    </row>
    <row r="4" spans="1:17" ht="23.25" customHeight="1">
      <c r="A4" s="12"/>
      <c r="B4" s="13"/>
      <c r="C4" s="14"/>
      <c r="D4" s="15"/>
      <c r="E4" s="16"/>
      <c r="F4" s="17"/>
      <c r="G4" s="17"/>
      <c r="H4" s="18"/>
      <c r="I4" s="18"/>
      <c r="J4" s="18"/>
      <c r="K4" s="229"/>
      <c r="L4" s="229"/>
      <c r="M4" s="229"/>
      <c r="N4" s="229"/>
      <c r="O4" s="229"/>
      <c r="P4" s="229"/>
      <c r="Q4" s="229"/>
    </row>
    <row r="5" spans="1:17" ht="54" customHeight="1">
      <c r="A5" s="19"/>
      <c r="B5" s="20"/>
      <c r="C5" s="21"/>
      <c r="D5" s="22"/>
      <c r="E5" s="16"/>
      <c r="F5" s="23"/>
      <c r="G5" s="23"/>
      <c r="H5" s="24"/>
      <c r="I5" s="24"/>
      <c r="J5" s="24"/>
      <c r="K5" s="229"/>
      <c r="L5" s="229"/>
      <c r="M5" s="229"/>
      <c r="N5" s="229"/>
      <c r="O5" s="229"/>
      <c r="P5" s="229"/>
      <c r="Q5" s="229"/>
    </row>
    <row r="6" spans="1:17" ht="15">
      <c r="A6" s="230" t="s">
        <v>52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1:17" ht="15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</row>
    <row r="8" spans="1:17" ht="29.25">
      <c r="A8" s="232" t="s">
        <v>53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</row>
    <row r="9" spans="1:17" ht="15.75" customHeight="1">
      <c r="A9" s="233" t="s">
        <v>8</v>
      </c>
      <c r="B9" s="236" t="s">
        <v>31</v>
      </c>
      <c r="C9" s="233" t="s">
        <v>30</v>
      </c>
      <c r="D9" s="233" t="s">
        <v>22</v>
      </c>
      <c r="E9" s="239" t="s">
        <v>35</v>
      </c>
      <c r="F9" s="240"/>
      <c r="G9" s="240"/>
      <c r="H9" s="240"/>
      <c r="I9" s="240"/>
      <c r="J9" s="241"/>
      <c r="K9" s="242" t="s">
        <v>28</v>
      </c>
      <c r="L9" s="243"/>
      <c r="M9" s="243"/>
      <c r="N9" s="243"/>
      <c r="O9" s="243"/>
      <c r="P9" s="243"/>
      <c r="Q9" s="244"/>
    </row>
    <row r="10" spans="1:17" ht="15.75" customHeight="1">
      <c r="A10" s="234"/>
      <c r="B10" s="237"/>
      <c r="C10" s="234"/>
      <c r="D10" s="234"/>
      <c r="E10" s="236" t="s">
        <v>5</v>
      </c>
      <c r="F10" s="248" t="s">
        <v>34</v>
      </c>
      <c r="G10" s="249"/>
      <c r="H10" s="249"/>
      <c r="I10" s="249"/>
      <c r="J10" s="250"/>
      <c r="K10" s="245"/>
      <c r="L10" s="246"/>
      <c r="M10" s="246"/>
      <c r="N10" s="246"/>
      <c r="O10" s="246"/>
      <c r="P10" s="246"/>
      <c r="Q10" s="247"/>
    </row>
    <row r="11" spans="1:17" ht="15">
      <c r="A11" s="235"/>
      <c r="B11" s="238"/>
      <c r="C11" s="235"/>
      <c r="D11" s="235"/>
      <c r="E11" s="238"/>
      <c r="F11" s="26" t="s">
        <v>32</v>
      </c>
      <c r="G11" s="26" t="s">
        <v>33</v>
      </c>
      <c r="H11" s="27" t="s">
        <v>55</v>
      </c>
      <c r="I11" s="27" t="s">
        <v>56</v>
      </c>
      <c r="J11" s="27" t="s">
        <v>76</v>
      </c>
      <c r="K11" s="28" t="s">
        <v>23</v>
      </c>
      <c r="L11" s="28" t="s">
        <v>36</v>
      </c>
      <c r="M11" s="28">
        <v>2014</v>
      </c>
      <c r="N11" s="28">
        <v>2015</v>
      </c>
      <c r="O11" s="28">
        <v>2018</v>
      </c>
      <c r="P11" s="28">
        <v>2019</v>
      </c>
      <c r="Q11" s="28">
        <v>2020</v>
      </c>
    </row>
    <row r="12" spans="1:17" ht="15">
      <c r="A12" s="29" t="s">
        <v>17</v>
      </c>
      <c r="B12" s="29" t="s">
        <v>9</v>
      </c>
      <c r="C12" s="29" t="s">
        <v>11</v>
      </c>
      <c r="D12" s="29" t="s">
        <v>13</v>
      </c>
      <c r="E12" s="29" t="s">
        <v>18</v>
      </c>
      <c r="F12" s="29" t="s">
        <v>18</v>
      </c>
      <c r="G12" s="29" t="s">
        <v>19</v>
      </c>
      <c r="H12" s="30" t="s">
        <v>19</v>
      </c>
      <c r="I12" s="30" t="s">
        <v>20</v>
      </c>
      <c r="J12" s="30" t="s">
        <v>21</v>
      </c>
      <c r="K12" s="29" t="s">
        <v>24</v>
      </c>
      <c r="L12" s="29" t="s">
        <v>25</v>
      </c>
      <c r="M12" s="29" t="s">
        <v>25</v>
      </c>
      <c r="N12" s="29" t="s">
        <v>26</v>
      </c>
      <c r="O12" s="29" t="s">
        <v>26</v>
      </c>
      <c r="P12" s="29" t="s">
        <v>27</v>
      </c>
      <c r="Q12" s="29" t="s">
        <v>66</v>
      </c>
    </row>
    <row r="13" spans="1:17" ht="15.75">
      <c r="A13" s="251" t="s">
        <v>87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3"/>
    </row>
    <row r="14" spans="1:17" ht="15.75" customHeight="1">
      <c r="A14" s="251" t="s">
        <v>88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3"/>
    </row>
    <row r="15" spans="1:17" ht="19.5" customHeight="1">
      <c r="A15" s="254" t="s">
        <v>0</v>
      </c>
      <c r="B15" s="257" t="s">
        <v>89</v>
      </c>
      <c r="C15" s="260" t="s">
        <v>90</v>
      </c>
      <c r="D15" s="31" t="s">
        <v>15</v>
      </c>
      <c r="E15" s="86">
        <f>H15+I15+J15</f>
        <v>115182018</v>
      </c>
      <c r="F15" s="86" t="e">
        <f>SUM(F16:F17)</f>
        <v>#REF!</v>
      </c>
      <c r="G15" s="86" t="e">
        <f>SUM(G16:G17)</f>
        <v>#REF!</v>
      </c>
      <c r="H15" s="86">
        <f>H17+H16</f>
        <v>38735490</v>
      </c>
      <c r="I15" s="108">
        <f>I16+I17</f>
        <v>38223264</v>
      </c>
      <c r="J15" s="69">
        <f>J16+J17</f>
        <v>38223264</v>
      </c>
      <c r="K15" s="262" t="s">
        <v>94</v>
      </c>
      <c r="L15" s="265" t="s">
        <v>95</v>
      </c>
      <c r="M15" s="32"/>
      <c r="N15" s="32"/>
      <c r="O15" s="268">
        <v>9137</v>
      </c>
      <c r="P15" s="268">
        <v>9137</v>
      </c>
      <c r="Q15" s="268">
        <v>9137</v>
      </c>
    </row>
    <row r="16" spans="1:17" ht="18" customHeight="1">
      <c r="A16" s="255"/>
      <c r="B16" s="258"/>
      <c r="C16" s="260"/>
      <c r="D16" s="31" t="s">
        <v>7</v>
      </c>
      <c r="E16" s="86">
        <f>H16+I16+J16</f>
        <v>38223</v>
      </c>
      <c r="F16" s="86" t="e">
        <f>#REF!+#REF!+#REF!+#REF!</f>
        <v>#REF!</v>
      </c>
      <c r="G16" s="86" t="e">
        <f>#REF!+#REF!+#REF!+#REF!</f>
        <v>#REF!</v>
      </c>
      <c r="H16" s="86">
        <f aca="true" t="shared" si="0" ref="H16:J17">H18+H20</f>
        <v>38223</v>
      </c>
      <c r="I16" s="86">
        <f t="shared" si="0"/>
        <v>0</v>
      </c>
      <c r="J16" s="86">
        <f t="shared" si="0"/>
        <v>0</v>
      </c>
      <c r="K16" s="263"/>
      <c r="L16" s="266"/>
      <c r="M16" s="34"/>
      <c r="N16" s="34"/>
      <c r="O16" s="269"/>
      <c r="P16" s="269"/>
      <c r="Q16" s="269"/>
    </row>
    <row r="17" spans="1:17" ht="56.25" customHeight="1">
      <c r="A17" s="256"/>
      <c r="B17" s="259"/>
      <c r="C17" s="261"/>
      <c r="D17" s="31" t="s">
        <v>6</v>
      </c>
      <c r="E17" s="86">
        <f>H17+I17+J17</f>
        <v>115143795</v>
      </c>
      <c r="F17" s="86" t="e">
        <f>#REF!+#REF!+#REF!</f>
        <v>#REF!</v>
      </c>
      <c r="G17" s="86" t="e">
        <f>#REF!+#REF!+#REF!</f>
        <v>#REF!</v>
      </c>
      <c r="H17" s="86">
        <f>H19+H21</f>
        <v>38697267</v>
      </c>
      <c r="I17" s="86">
        <f t="shared" si="0"/>
        <v>38223264</v>
      </c>
      <c r="J17" s="86">
        <f t="shared" si="0"/>
        <v>38223264</v>
      </c>
      <c r="K17" s="264"/>
      <c r="L17" s="267"/>
      <c r="M17" s="35"/>
      <c r="N17" s="35"/>
      <c r="O17" s="270"/>
      <c r="P17" s="270"/>
      <c r="Q17" s="270"/>
    </row>
    <row r="18" spans="1:17" ht="23.25" customHeight="1" hidden="1">
      <c r="A18" s="271" t="s">
        <v>44</v>
      </c>
      <c r="B18" s="272" t="s">
        <v>91</v>
      </c>
      <c r="C18" s="271" t="s">
        <v>93</v>
      </c>
      <c r="D18" s="36" t="s">
        <v>7</v>
      </c>
      <c r="E18" s="70">
        <f>+H18+I18+J18</f>
        <v>0</v>
      </c>
      <c r="F18" s="70"/>
      <c r="G18" s="70"/>
      <c r="H18" s="87"/>
      <c r="I18" s="89"/>
      <c r="J18" s="87"/>
      <c r="K18" s="274" t="s">
        <v>96</v>
      </c>
      <c r="L18" s="276" t="s">
        <v>97</v>
      </c>
      <c r="M18" s="276"/>
      <c r="N18" s="276"/>
      <c r="O18" s="276">
        <v>11</v>
      </c>
      <c r="P18" s="276">
        <v>11</v>
      </c>
      <c r="Q18" s="276">
        <v>11</v>
      </c>
    </row>
    <row r="19" spans="1:17" ht="39" customHeight="1">
      <c r="A19" s="260"/>
      <c r="B19" s="273"/>
      <c r="C19" s="261"/>
      <c r="D19" s="37" t="s">
        <v>6</v>
      </c>
      <c r="E19" s="70">
        <f>+H19+I19+J19</f>
        <v>115105572</v>
      </c>
      <c r="F19" s="83"/>
      <c r="G19" s="83"/>
      <c r="H19" s="83">
        <v>38659044</v>
      </c>
      <c r="I19" s="106">
        <v>38223264</v>
      </c>
      <c r="J19" s="83">
        <v>38223264</v>
      </c>
      <c r="K19" s="275"/>
      <c r="L19" s="277"/>
      <c r="M19" s="277"/>
      <c r="N19" s="277"/>
      <c r="O19" s="277"/>
      <c r="P19" s="277"/>
      <c r="Q19" s="277"/>
    </row>
    <row r="20" spans="1:17" ht="32.25" customHeight="1">
      <c r="A20" s="271" t="s">
        <v>45</v>
      </c>
      <c r="B20" s="272" t="s">
        <v>92</v>
      </c>
      <c r="C20" s="285" t="s">
        <v>93</v>
      </c>
      <c r="D20" s="36" t="s">
        <v>7</v>
      </c>
      <c r="E20" s="70">
        <f>+H20+I20+J20</f>
        <v>38223</v>
      </c>
      <c r="F20" s="70"/>
      <c r="G20" s="70"/>
      <c r="H20" s="70">
        <v>38223</v>
      </c>
      <c r="I20" s="70">
        <v>0</v>
      </c>
      <c r="J20" s="70">
        <v>0</v>
      </c>
      <c r="K20" s="274"/>
      <c r="L20" s="276" t="s">
        <v>83</v>
      </c>
      <c r="M20" s="276"/>
      <c r="N20" s="276"/>
      <c r="O20" s="276">
        <v>0</v>
      </c>
      <c r="P20" s="276">
        <v>0</v>
      </c>
      <c r="Q20" s="276">
        <v>0</v>
      </c>
    </row>
    <row r="21" spans="1:17" ht="32.25" customHeight="1">
      <c r="A21" s="260"/>
      <c r="B21" s="278"/>
      <c r="C21" s="286"/>
      <c r="D21" s="36" t="s">
        <v>6</v>
      </c>
      <c r="E21" s="70">
        <f>+H21+I21+J21</f>
        <v>38223</v>
      </c>
      <c r="F21" s="70"/>
      <c r="G21" s="70"/>
      <c r="H21" s="70">
        <v>38223</v>
      </c>
      <c r="I21" s="70">
        <v>0</v>
      </c>
      <c r="J21" s="70">
        <v>0</v>
      </c>
      <c r="K21" s="275"/>
      <c r="L21" s="277"/>
      <c r="M21" s="277"/>
      <c r="N21" s="277"/>
      <c r="O21" s="277"/>
      <c r="P21" s="277"/>
      <c r="Q21" s="277"/>
    </row>
    <row r="22" spans="1:17" ht="27" customHeight="1">
      <c r="A22" s="279" t="s">
        <v>1</v>
      </c>
      <c r="B22" s="257" t="s">
        <v>98</v>
      </c>
      <c r="C22" s="254" t="s">
        <v>102</v>
      </c>
      <c r="D22" s="31" t="s">
        <v>15</v>
      </c>
      <c r="E22" s="86">
        <f>H22+I22+J22</f>
        <v>77856391</v>
      </c>
      <c r="F22" s="86" t="e">
        <f>SUM(F23:F24)</f>
        <v>#REF!</v>
      </c>
      <c r="G22" s="86" t="e">
        <f>SUM(G23:G24)</f>
        <v>#REF!</v>
      </c>
      <c r="H22" s="86">
        <f>H23+H24</f>
        <v>27225265</v>
      </c>
      <c r="I22" s="71">
        <f>I23+I24</f>
        <v>25315563</v>
      </c>
      <c r="J22" s="86">
        <f>J23+J24</f>
        <v>25315563</v>
      </c>
      <c r="K22" s="262" t="s">
        <v>100</v>
      </c>
      <c r="L22" s="265" t="s">
        <v>37</v>
      </c>
      <c r="M22" s="38"/>
      <c r="N22" s="38"/>
      <c r="O22" s="282" t="s">
        <v>101</v>
      </c>
      <c r="P22" s="282" t="s">
        <v>101</v>
      </c>
      <c r="Q22" s="282" t="s">
        <v>101</v>
      </c>
    </row>
    <row r="23" spans="1:17" ht="24" customHeight="1">
      <c r="A23" s="280"/>
      <c r="B23" s="258"/>
      <c r="C23" s="255"/>
      <c r="D23" s="31" t="s">
        <v>6</v>
      </c>
      <c r="E23" s="86">
        <f>H23+I23+J23</f>
        <v>77240323</v>
      </c>
      <c r="F23" s="86" t="e">
        <f>F25+F43+#REF!+#REF!</f>
        <v>#REF!</v>
      </c>
      <c r="G23" s="86" t="e">
        <f>G25+G43+#REF!+#REF!</f>
        <v>#REF!</v>
      </c>
      <c r="H23" s="86">
        <f>H27+H25</f>
        <v>26609197</v>
      </c>
      <c r="I23" s="71">
        <f>I27+I25</f>
        <v>25315563</v>
      </c>
      <c r="J23" s="86">
        <f>J27+J25</f>
        <v>25315563</v>
      </c>
      <c r="K23" s="263"/>
      <c r="L23" s="266"/>
      <c r="M23" s="40"/>
      <c r="N23" s="40"/>
      <c r="O23" s="283"/>
      <c r="P23" s="283"/>
      <c r="Q23" s="283"/>
    </row>
    <row r="24" spans="1:17" ht="22.5" customHeight="1">
      <c r="A24" s="281"/>
      <c r="B24" s="259"/>
      <c r="C24" s="256"/>
      <c r="D24" s="31" t="s">
        <v>7</v>
      </c>
      <c r="E24" s="86">
        <f>H24+I24+J24</f>
        <v>616068</v>
      </c>
      <c r="F24" s="86" t="e">
        <f>#REF!+#REF!+F44+#REF!</f>
        <v>#REF!</v>
      </c>
      <c r="G24" s="86" t="e">
        <f>#REF!+#REF!+G44+#REF!</f>
        <v>#REF!</v>
      </c>
      <c r="H24" s="86">
        <f>H28</f>
        <v>616068</v>
      </c>
      <c r="I24" s="72">
        <f>I26</f>
        <v>0</v>
      </c>
      <c r="J24" s="72">
        <f>J26</f>
        <v>0</v>
      </c>
      <c r="K24" s="264"/>
      <c r="L24" s="267"/>
      <c r="M24" s="41"/>
      <c r="N24" s="41"/>
      <c r="O24" s="284"/>
      <c r="P24" s="284"/>
      <c r="Q24" s="284"/>
    </row>
    <row r="25" spans="1:17" ht="31.5" customHeight="1">
      <c r="A25" s="233" t="s">
        <v>47</v>
      </c>
      <c r="B25" s="272" t="s">
        <v>99</v>
      </c>
      <c r="C25" s="287" t="s">
        <v>102</v>
      </c>
      <c r="D25" s="37" t="s">
        <v>6</v>
      </c>
      <c r="E25" s="70">
        <f>H25+I25+J25</f>
        <v>76624255</v>
      </c>
      <c r="F25" s="70">
        <v>190951400</v>
      </c>
      <c r="G25" s="70">
        <v>209574800</v>
      </c>
      <c r="H25" s="83">
        <v>25993129</v>
      </c>
      <c r="I25" s="106">
        <v>25315563</v>
      </c>
      <c r="J25" s="107">
        <v>25315563</v>
      </c>
      <c r="K25" s="274" t="s">
        <v>103</v>
      </c>
      <c r="L25" s="276" t="s">
        <v>40</v>
      </c>
      <c r="M25" s="42"/>
      <c r="N25" s="42"/>
      <c r="O25" s="289">
        <v>0</v>
      </c>
      <c r="P25" s="276">
        <v>0</v>
      </c>
      <c r="Q25" s="276">
        <v>0</v>
      </c>
    </row>
    <row r="26" spans="1:17" ht="39" customHeight="1" hidden="1">
      <c r="A26" s="235"/>
      <c r="B26" s="278"/>
      <c r="C26" s="288"/>
      <c r="D26" s="37" t="s">
        <v>6</v>
      </c>
      <c r="E26" s="83">
        <f>H26+I26+J26</f>
        <v>0</v>
      </c>
      <c r="F26" s="83"/>
      <c r="G26" s="83"/>
      <c r="H26" s="83"/>
      <c r="I26" s="83"/>
      <c r="J26" s="83"/>
      <c r="K26" s="275"/>
      <c r="L26" s="277"/>
      <c r="M26" s="42"/>
      <c r="N26" s="42"/>
      <c r="O26" s="290"/>
      <c r="P26" s="277"/>
      <c r="Q26" s="277"/>
    </row>
    <row r="27" spans="1:17" ht="42" customHeight="1">
      <c r="A27" s="233" t="s">
        <v>48</v>
      </c>
      <c r="B27" s="342" t="s">
        <v>92</v>
      </c>
      <c r="C27" s="287" t="s">
        <v>102</v>
      </c>
      <c r="D27" s="36" t="s">
        <v>6</v>
      </c>
      <c r="E27" s="70">
        <f aca="true" t="shared" si="1" ref="E27:E38">H27+I27+J27</f>
        <v>616068</v>
      </c>
      <c r="F27" s="70"/>
      <c r="G27" s="70"/>
      <c r="H27" s="70">
        <v>616068</v>
      </c>
      <c r="I27" s="70">
        <v>0</v>
      </c>
      <c r="J27" s="70">
        <v>0</v>
      </c>
      <c r="K27" s="46"/>
      <c r="L27" s="47"/>
      <c r="M27" s="47"/>
      <c r="N27" s="47"/>
      <c r="O27" s="47"/>
      <c r="P27" s="47"/>
      <c r="Q27" s="47"/>
    </row>
    <row r="28" spans="1:17" ht="37.5" customHeight="1">
      <c r="A28" s="235"/>
      <c r="B28" s="343"/>
      <c r="C28" s="288"/>
      <c r="D28" s="36" t="s">
        <v>7</v>
      </c>
      <c r="E28" s="70">
        <f t="shared" si="1"/>
        <v>616068</v>
      </c>
      <c r="F28" s="70"/>
      <c r="G28" s="70"/>
      <c r="H28" s="70">
        <v>616068</v>
      </c>
      <c r="I28" s="70">
        <v>0</v>
      </c>
      <c r="J28" s="70">
        <v>0</v>
      </c>
      <c r="K28" s="46"/>
      <c r="L28" s="47"/>
      <c r="M28" s="98"/>
      <c r="N28" s="98"/>
      <c r="O28" s="99"/>
      <c r="P28" s="99"/>
      <c r="Q28" s="99"/>
    </row>
    <row r="29" spans="1:17" ht="22.5" customHeight="1" hidden="1">
      <c r="A29" s="279" t="s">
        <v>2</v>
      </c>
      <c r="B29" s="339" t="s">
        <v>80</v>
      </c>
      <c r="C29" s="291" t="s">
        <v>71</v>
      </c>
      <c r="D29" s="31" t="s">
        <v>15</v>
      </c>
      <c r="E29" s="70">
        <f aca="true" t="shared" si="2" ref="E29:J29">E30+E31</f>
        <v>0</v>
      </c>
      <c r="F29" s="70">
        <f t="shared" si="2"/>
        <v>0</v>
      </c>
      <c r="G29" s="70">
        <f t="shared" si="2"/>
        <v>0</v>
      </c>
      <c r="H29" s="87">
        <f t="shared" si="2"/>
        <v>0</v>
      </c>
      <c r="I29" s="87">
        <f t="shared" si="2"/>
        <v>0</v>
      </c>
      <c r="J29" s="87">
        <f t="shared" si="2"/>
        <v>0</v>
      </c>
      <c r="K29" s="46"/>
      <c r="L29" s="47"/>
      <c r="M29" s="98"/>
      <c r="N29" s="98"/>
      <c r="O29" s="99"/>
      <c r="P29" s="99"/>
      <c r="Q29" s="99"/>
    </row>
    <row r="30" spans="1:17" ht="35.25" customHeight="1" hidden="1">
      <c r="A30" s="280"/>
      <c r="B30" s="340"/>
      <c r="C30" s="292"/>
      <c r="D30" s="31" t="s">
        <v>6</v>
      </c>
      <c r="E30" s="86">
        <f t="shared" si="1"/>
        <v>0</v>
      </c>
      <c r="F30" s="86"/>
      <c r="G30" s="86"/>
      <c r="H30" s="88"/>
      <c r="I30" s="88"/>
      <c r="J30" s="88"/>
      <c r="K30" s="49" t="s">
        <v>68</v>
      </c>
      <c r="L30" s="50" t="s">
        <v>37</v>
      </c>
      <c r="M30" s="51"/>
      <c r="N30" s="51"/>
      <c r="O30" s="52" t="s">
        <v>69</v>
      </c>
      <c r="P30" s="52" t="s">
        <v>69</v>
      </c>
      <c r="Q30" s="52" t="s">
        <v>69</v>
      </c>
    </row>
    <row r="31" spans="1:17" ht="25.5" customHeight="1" hidden="1">
      <c r="A31" s="281"/>
      <c r="B31" s="341"/>
      <c r="C31" s="293"/>
      <c r="D31" s="31" t="s">
        <v>7</v>
      </c>
      <c r="E31" s="86">
        <f>E34</f>
        <v>0</v>
      </c>
      <c r="F31" s="86">
        <f>F34</f>
        <v>0</v>
      </c>
      <c r="G31" s="86">
        <f>G34</f>
        <v>0</v>
      </c>
      <c r="H31" s="88"/>
      <c r="I31" s="88"/>
      <c r="J31" s="88"/>
      <c r="K31" s="94"/>
      <c r="L31" s="95"/>
      <c r="M31" s="96"/>
      <c r="N31" s="96"/>
      <c r="O31" s="97"/>
      <c r="P31" s="97"/>
      <c r="Q31" s="97"/>
    </row>
    <row r="32" spans="1:17" ht="54" customHeight="1" hidden="1">
      <c r="A32" s="43" t="s">
        <v>49</v>
      </c>
      <c r="B32" s="90" t="s">
        <v>16</v>
      </c>
      <c r="C32" s="45" t="s">
        <v>71</v>
      </c>
      <c r="D32" s="36" t="s">
        <v>6</v>
      </c>
      <c r="E32" s="70">
        <f t="shared" si="1"/>
        <v>0</v>
      </c>
      <c r="F32" s="70"/>
      <c r="G32" s="70"/>
      <c r="H32" s="87"/>
      <c r="I32" s="87"/>
      <c r="J32" s="87"/>
      <c r="K32" s="68" t="s">
        <v>63</v>
      </c>
      <c r="L32" s="85" t="s">
        <v>64</v>
      </c>
      <c r="M32" s="85">
        <v>1550</v>
      </c>
      <c r="N32" s="85">
        <v>1700</v>
      </c>
      <c r="O32" s="82">
        <v>8421256</v>
      </c>
      <c r="P32" s="82">
        <v>8421256</v>
      </c>
      <c r="Q32" s="82">
        <v>8421256</v>
      </c>
    </row>
    <row r="33" spans="1:17" ht="36.75" customHeight="1" hidden="1">
      <c r="A33" s="233" t="s">
        <v>50</v>
      </c>
      <c r="B33" s="337" t="s">
        <v>86</v>
      </c>
      <c r="C33" s="287" t="s">
        <v>71</v>
      </c>
      <c r="D33" s="37" t="s">
        <v>6</v>
      </c>
      <c r="E33" s="70">
        <f t="shared" si="1"/>
        <v>0</v>
      </c>
      <c r="F33" s="84"/>
      <c r="G33" s="84"/>
      <c r="H33" s="105"/>
      <c r="I33" s="105"/>
      <c r="J33" s="105"/>
      <c r="K33" s="68"/>
      <c r="L33" s="85"/>
      <c r="M33" s="91"/>
      <c r="N33" s="91"/>
      <c r="O33" s="92"/>
      <c r="P33" s="92"/>
      <c r="Q33" s="92"/>
    </row>
    <row r="34" spans="1:17" ht="33.75" customHeight="1" hidden="1">
      <c r="A34" s="235"/>
      <c r="B34" s="338"/>
      <c r="C34" s="288"/>
      <c r="D34" s="36" t="s">
        <v>7</v>
      </c>
      <c r="E34" s="70">
        <f t="shared" si="1"/>
        <v>0</v>
      </c>
      <c r="F34" s="70"/>
      <c r="G34" s="70"/>
      <c r="H34" s="87"/>
      <c r="I34" s="105"/>
      <c r="J34" s="105"/>
      <c r="K34" s="68"/>
      <c r="L34" s="85"/>
      <c r="M34" s="91"/>
      <c r="N34" s="91"/>
      <c r="O34" s="92"/>
      <c r="P34" s="92"/>
      <c r="Q34" s="92"/>
    </row>
    <row r="35" spans="1:17" ht="83.25" customHeight="1" hidden="1">
      <c r="A35" s="93" t="s">
        <v>3</v>
      </c>
      <c r="B35" s="100" t="s">
        <v>81</v>
      </c>
      <c r="C35" s="103" t="s">
        <v>43</v>
      </c>
      <c r="D35" s="73" t="s">
        <v>6</v>
      </c>
      <c r="E35" s="73">
        <f t="shared" si="1"/>
        <v>0</v>
      </c>
      <c r="F35" s="101"/>
      <c r="G35" s="101"/>
      <c r="H35" s="101">
        <f>H36</f>
        <v>0</v>
      </c>
      <c r="I35" s="102">
        <f>I36</f>
        <v>0</v>
      </c>
      <c r="J35" s="102">
        <f>J36</f>
        <v>0</v>
      </c>
      <c r="K35" s="49" t="s">
        <v>68</v>
      </c>
      <c r="L35" s="50" t="s">
        <v>37</v>
      </c>
      <c r="M35" s="51"/>
      <c r="N35" s="51"/>
      <c r="O35" s="52" t="s">
        <v>69</v>
      </c>
      <c r="P35" s="52" t="s">
        <v>69</v>
      </c>
      <c r="Q35" s="52" t="s">
        <v>69</v>
      </c>
    </row>
    <row r="36" spans="1:18" ht="90" customHeight="1" hidden="1">
      <c r="A36" s="43" t="s">
        <v>51</v>
      </c>
      <c r="B36" s="90" t="s">
        <v>58</v>
      </c>
      <c r="C36" s="104" t="s">
        <v>43</v>
      </c>
      <c r="D36" s="70" t="s">
        <v>6</v>
      </c>
      <c r="E36" s="70">
        <f t="shared" si="1"/>
        <v>0</v>
      </c>
      <c r="F36" s="87"/>
      <c r="G36" s="87"/>
      <c r="H36" s="87"/>
      <c r="I36" s="87"/>
      <c r="J36" s="87"/>
      <c r="K36" s="53" t="s">
        <v>57</v>
      </c>
      <c r="L36" s="85" t="s">
        <v>65</v>
      </c>
      <c r="M36" s="85"/>
      <c r="N36" s="85"/>
      <c r="O36" s="85" t="s">
        <v>84</v>
      </c>
      <c r="P36" s="85" t="s">
        <v>84</v>
      </c>
      <c r="Q36" s="85" t="s">
        <v>84</v>
      </c>
      <c r="R36" s="64"/>
    </row>
    <row r="37" spans="1:17" ht="29.25" customHeight="1" hidden="1">
      <c r="A37" s="279" t="s">
        <v>4</v>
      </c>
      <c r="B37" s="257" t="s">
        <v>82</v>
      </c>
      <c r="C37" s="291" t="s">
        <v>72</v>
      </c>
      <c r="D37" s="31" t="s">
        <v>15</v>
      </c>
      <c r="E37" s="86">
        <f>H37+I37+J37</f>
        <v>0</v>
      </c>
      <c r="F37" s="74"/>
      <c r="G37" s="74"/>
      <c r="H37" s="75">
        <f>H39+H38</f>
        <v>0</v>
      </c>
      <c r="I37" s="75">
        <f>I39+I38</f>
        <v>0</v>
      </c>
      <c r="J37" s="75">
        <f>J39+J38</f>
        <v>0</v>
      </c>
      <c r="K37" s="294" t="s">
        <v>68</v>
      </c>
      <c r="L37" s="296" t="s">
        <v>37</v>
      </c>
      <c r="M37" s="54"/>
      <c r="N37" s="54"/>
      <c r="O37" s="268" t="s">
        <v>69</v>
      </c>
      <c r="P37" s="265" t="s">
        <v>69</v>
      </c>
      <c r="Q37" s="265" t="s">
        <v>69</v>
      </c>
    </row>
    <row r="38" spans="1:17" ht="19.5" customHeight="1" hidden="1">
      <c r="A38" s="280"/>
      <c r="B38" s="258"/>
      <c r="C38" s="292"/>
      <c r="D38" s="31" t="s">
        <v>7</v>
      </c>
      <c r="E38" s="86">
        <f t="shared" si="1"/>
        <v>0</v>
      </c>
      <c r="F38" s="74"/>
      <c r="G38" s="74"/>
      <c r="H38" s="75">
        <f>H42+H47</f>
        <v>0</v>
      </c>
      <c r="I38" s="86">
        <f>I42+I47</f>
        <v>0</v>
      </c>
      <c r="J38" s="75">
        <f>J42+J47</f>
        <v>0</v>
      </c>
      <c r="K38" s="295"/>
      <c r="L38" s="297"/>
      <c r="M38" s="55"/>
      <c r="N38" s="55"/>
      <c r="O38" s="269"/>
      <c r="P38" s="266"/>
      <c r="Q38" s="266"/>
    </row>
    <row r="39" spans="1:17" ht="19.5" customHeight="1" hidden="1">
      <c r="A39" s="280"/>
      <c r="B39" s="258"/>
      <c r="C39" s="292"/>
      <c r="D39" s="298" t="s">
        <v>6</v>
      </c>
      <c r="E39" s="300">
        <f>H39+I39+J39</f>
        <v>0</v>
      </c>
      <c r="F39" s="86"/>
      <c r="G39" s="86"/>
      <c r="H39" s="300">
        <f>H46</f>
        <v>0</v>
      </c>
      <c r="I39" s="300">
        <f>I46</f>
        <v>0</v>
      </c>
      <c r="J39" s="300">
        <f>J46</f>
        <v>0</v>
      </c>
      <c r="K39" s="295"/>
      <c r="L39" s="297"/>
      <c r="M39" s="55"/>
      <c r="N39" s="55"/>
      <c r="O39" s="270"/>
      <c r="P39" s="267"/>
      <c r="Q39" s="267"/>
    </row>
    <row r="40" spans="1:17" ht="15" customHeight="1" hidden="1">
      <c r="A40" s="39" t="s">
        <v>59</v>
      </c>
      <c r="B40" s="259"/>
      <c r="C40" s="293"/>
      <c r="D40" s="299"/>
      <c r="E40" s="301"/>
      <c r="F40" s="86"/>
      <c r="G40" s="86"/>
      <c r="H40" s="301"/>
      <c r="I40" s="301"/>
      <c r="J40" s="301"/>
      <c r="K40" s="56"/>
      <c r="L40" s="57"/>
      <c r="M40" s="57"/>
      <c r="N40" s="57"/>
      <c r="O40" s="57"/>
      <c r="P40" s="57"/>
      <c r="Q40" s="58"/>
    </row>
    <row r="41" spans="1:17" ht="15" customHeight="1" hidden="1">
      <c r="A41" s="39"/>
      <c r="B41" s="33"/>
      <c r="C41" s="48"/>
      <c r="D41" s="31"/>
      <c r="E41" s="86"/>
      <c r="F41" s="86"/>
      <c r="G41" s="86"/>
      <c r="H41" s="86"/>
      <c r="I41" s="86"/>
      <c r="J41" s="86"/>
      <c r="K41" s="68"/>
      <c r="L41" s="85"/>
      <c r="M41" s="67"/>
      <c r="N41" s="67"/>
      <c r="O41" s="67"/>
      <c r="P41" s="67"/>
      <c r="Q41" s="85"/>
    </row>
    <row r="42" spans="1:17" ht="26.25" customHeight="1" hidden="1">
      <c r="A42" s="233" t="s">
        <v>54</v>
      </c>
      <c r="B42" s="308" t="s">
        <v>38</v>
      </c>
      <c r="C42" s="287" t="s">
        <v>73</v>
      </c>
      <c r="D42" s="285" t="s">
        <v>7</v>
      </c>
      <c r="E42" s="313">
        <f>H42+I42+J42</f>
        <v>0</v>
      </c>
      <c r="F42" s="76"/>
      <c r="G42" s="76"/>
      <c r="H42" s="316"/>
      <c r="I42" s="316"/>
      <c r="J42" s="316"/>
      <c r="K42" s="329" t="s">
        <v>77</v>
      </c>
      <c r="L42" s="302" t="s">
        <v>40</v>
      </c>
      <c r="M42" s="67"/>
      <c r="N42" s="67"/>
      <c r="O42" s="305" t="s">
        <v>78</v>
      </c>
      <c r="P42" s="305" t="s">
        <v>78</v>
      </c>
      <c r="Q42" s="305" t="s">
        <v>78</v>
      </c>
    </row>
    <row r="43" spans="1:17" ht="27.75" customHeight="1" hidden="1">
      <c r="A43" s="234"/>
      <c r="B43" s="309"/>
      <c r="C43" s="311"/>
      <c r="D43" s="312"/>
      <c r="E43" s="314"/>
      <c r="F43" s="70">
        <v>10182900</v>
      </c>
      <c r="G43" s="70">
        <v>11490700</v>
      </c>
      <c r="H43" s="317"/>
      <c r="I43" s="317"/>
      <c r="J43" s="317"/>
      <c r="K43" s="330"/>
      <c r="L43" s="303"/>
      <c r="M43" s="319">
        <v>100</v>
      </c>
      <c r="N43" s="319">
        <v>100</v>
      </c>
      <c r="O43" s="306"/>
      <c r="P43" s="306"/>
      <c r="Q43" s="306"/>
    </row>
    <row r="44" spans="1:17" ht="12" customHeight="1" hidden="1">
      <c r="A44" s="234"/>
      <c r="B44" s="309"/>
      <c r="C44" s="311"/>
      <c r="D44" s="312"/>
      <c r="E44" s="314"/>
      <c r="F44" s="70">
        <v>2312753</v>
      </c>
      <c r="G44" s="70">
        <v>2497880</v>
      </c>
      <c r="H44" s="317"/>
      <c r="I44" s="317"/>
      <c r="J44" s="317"/>
      <c r="K44" s="330"/>
      <c r="L44" s="303"/>
      <c r="M44" s="320"/>
      <c r="N44" s="320"/>
      <c r="O44" s="306"/>
      <c r="P44" s="306"/>
      <c r="Q44" s="306"/>
    </row>
    <row r="45" spans="1:17" ht="17.25" customHeight="1" hidden="1">
      <c r="A45" s="235"/>
      <c r="B45" s="310"/>
      <c r="C45" s="288"/>
      <c r="D45" s="286"/>
      <c r="E45" s="315"/>
      <c r="F45" s="70"/>
      <c r="G45" s="70"/>
      <c r="H45" s="318"/>
      <c r="I45" s="318"/>
      <c r="J45" s="318"/>
      <c r="K45" s="331"/>
      <c r="L45" s="304"/>
      <c r="M45" s="81"/>
      <c r="N45" s="81"/>
      <c r="O45" s="307"/>
      <c r="P45" s="307"/>
      <c r="Q45" s="307"/>
    </row>
    <row r="46" spans="1:17" ht="48" customHeight="1" hidden="1">
      <c r="A46" s="43" t="s">
        <v>61</v>
      </c>
      <c r="B46" s="44" t="s">
        <v>60</v>
      </c>
      <c r="C46" s="36" t="s">
        <v>74</v>
      </c>
      <c r="D46" s="36" t="s">
        <v>6</v>
      </c>
      <c r="E46" s="70">
        <f>H46+I46+J46</f>
        <v>0</v>
      </c>
      <c r="F46" s="70"/>
      <c r="G46" s="70"/>
      <c r="H46" s="87"/>
      <c r="I46" s="87"/>
      <c r="J46" s="87"/>
      <c r="K46" s="59" t="s">
        <v>79</v>
      </c>
      <c r="L46" s="47" t="s">
        <v>40</v>
      </c>
      <c r="M46" s="81"/>
      <c r="N46" s="81"/>
      <c r="O46" s="77">
        <v>3253.6</v>
      </c>
      <c r="P46" s="78">
        <v>3253.6</v>
      </c>
      <c r="Q46" s="79">
        <v>3253.6</v>
      </c>
    </row>
    <row r="47" spans="1:18" ht="96" customHeight="1" hidden="1">
      <c r="A47" s="25" t="s">
        <v>62</v>
      </c>
      <c r="B47" s="44" t="s">
        <v>39</v>
      </c>
      <c r="C47" s="36" t="s">
        <v>74</v>
      </c>
      <c r="D47" s="36" t="s">
        <v>7</v>
      </c>
      <c r="E47" s="70">
        <f>H47+I47+J47</f>
        <v>0</v>
      </c>
      <c r="F47" s="70"/>
      <c r="G47" s="70"/>
      <c r="H47" s="87"/>
      <c r="I47" s="87"/>
      <c r="J47" s="87"/>
      <c r="K47" s="60" t="s">
        <v>67</v>
      </c>
      <c r="L47" s="85" t="s">
        <v>65</v>
      </c>
      <c r="M47" s="85"/>
      <c r="N47" s="85"/>
      <c r="O47" s="85" t="s">
        <v>84</v>
      </c>
      <c r="P47" s="85" t="s">
        <v>84</v>
      </c>
      <c r="Q47" s="85" t="s">
        <v>84</v>
      </c>
      <c r="R47" s="11"/>
    </row>
    <row r="48" spans="1:17" ht="15">
      <c r="A48" s="279"/>
      <c r="B48" s="321" t="s">
        <v>41</v>
      </c>
      <c r="C48" s="280"/>
      <c r="D48" s="66" t="s">
        <v>15</v>
      </c>
      <c r="E48" s="80">
        <f>E49+E50</f>
        <v>193038409</v>
      </c>
      <c r="F48" s="80" t="e">
        <f>SUM(F49:F50)</f>
        <v>#REF!</v>
      </c>
      <c r="G48" s="80" t="e">
        <f>SUM(G49:G50)</f>
        <v>#REF!</v>
      </c>
      <c r="H48" s="73">
        <f>H22+H15</f>
        <v>65960755</v>
      </c>
      <c r="I48" s="73">
        <f>I22+I15</f>
        <v>63538827</v>
      </c>
      <c r="J48" s="73">
        <f>J22+J15</f>
        <v>63538827</v>
      </c>
      <c r="K48" s="323"/>
      <c r="L48" s="324"/>
      <c r="M48" s="324"/>
      <c r="N48" s="324"/>
      <c r="O48" s="324"/>
      <c r="P48" s="324"/>
      <c r="Q48" s="325"/>
    </row>
    <row r="49" spans="1:17" ht="15">
      <c r="A49" s="280"/>
      <c r="B49" s="321"/>
      <c r="C49" s="280"/>
      <c r="D49" s="31" t="s">
        <v>7</v>
      </c>
      <c r="E49" s="86">
        <f>H49+I49+J49</f>
        <v>654291</v>
      </c>
      <c r="F49" s="86" t="e">
        <f>F16+F23+#REF!+#REF!</f>
        <v>#REF!</v>
      </c>
      <c r="G49" s="86" t="e">
        <f>G16+G23+#REF!+#REF!</f>
        <v>#REF!</v>
      </c>
      <c r="H49" s="86">
        <f>H24+H16</f>
        <v>654291</v>
      </c>
      <c r="I49" s="86">
        <f>I24+I16</f>
        <v>0</v>
      </c>
      <c r="J49" s="86">
        <f>J24+J16</f>
        <v>0</v>
      </c>
      <c r="K49" s="323"/>
      <c r="L49" s="324"/>
      <c r="M49" s="324"/>
      <c r="N49" s="324"/>
      <c r="O49" s="324"/>
      <c r="P49" s="324"/>
      <c r="Q49" s="325"/>
    </row>
    <row r="50" spans="1:17" ht="15">
      <c r="A50" s="281"/>
      <c r="B50" s="322"/>
      <c r="C50" s="281"/>
      <c r="D50" s="31" t="s">
        <v>6</v>
      </c>
      <c r="E50" s="86">
        <f>H50+I50+J50</f>
        <v>192384118</v>
      </c>
      <c r="F50" s="86" t="e">
        <f>F17+F24+#REF!+#REF!</f>
        <v>#REF!</v>
      </c>
      <c r="G50" s="86" t="e">
        <f>G17+G24+#REF!+#REF!</f>
        <v>#REF!</v>
      </c>
      <c r="H50" s="80">
        <f>H48-H49</f>
        <v>65306464</v>
      </c>
      <c r="I50" s="80">
        <f>I48-I49</f>
        <v>63538827</v>
      </c>
      <c r="J50" s="80">
        <f>J48-J49</f>
        <v>63538827</v>
      </c>
      <c r="K50" s="326"/>
      <c r="L50" s="327"/>
      <c r="M50" s="327"/>
      <c r="N50" s="327"/>
      <c r="O50" s="327"/>
      <c r="P50" s="327"/>
      <c r="Q50" s="328"/>
    </row>
    <row r="51" spans="1:17" ht="15">
      <c r="A51" s="279"/>
      <c r="B51" s="257" t="s">
        <v>42</v>
      </c>
      <c r="C51" s="279"/>
      <c r="D51" s="31" t="s">
        <v>15</v>
      </c>
      <c r="E51" s="86">
        <f>H51+I51+J51</f>
        <v>193038409</v>
      </c>
      <c r="F51" s="86" t="e">
        <f>SUM(F52:F53)</f>
        <v>#REF!</v>
      </c>
      <c r="G51" s="86" t="e">
        <f>SUM(G52:G53)</f>
        <v>#REF!</v>
      </c>
      <c r="H51" s="86">
        <f aca="true" t="shared" si="3" ref="H51:J53">H48</f>
        <v>65960755</v>
      </c>
      <c r="I51" s="86">
        <f t="shared" si="3"/>
        <v>63538827</v>
      </c>
      <c r="J51" s="86">
        <f t="shared" si="3"/>
        <v>63538827</v>
      </c>
      <c r="K51" s="334"/>
      <c r="L51" s="335"/>
      <c r="M51" s="335"/>
      <c r="N51" s="335"/>
      <c r="O51" s="335"/>
      <c r="P51" s="335"/>
      <c r="Q51" s="336"/>
    </row>
    <row r="52" spans="1:17" ht="15">
      <c r="A52" s="280"/>
      <c r="B52" s="258"/>
      <c r="C52" s="280"/>
      <c r="D52" s="31" t="s">
        <v>7</v>
      </c>
      <c r="E52" s="86">
        <f>H52+I52+J52</f>
        <v>654291</v>
      </c>
      <c r="F52" s="86" t="e">
        <f>#REF!+F25</f>
        <v>#REF!</v>
      </c>
      <c r="G52" s="86" t="e">
        <f>#REF!+G25</f>
        <v>#REF!</v>
      </c>
      <c r="H52" s="86">
        <f t="shared" si="3"/>
        <v>654291</v>
      </c>
      <c r="I52" s="86">
        <f t="shared" si="3"/>
        <v>0</v>
      </c>
      <c r="J52" s="86">
        <f t="shared" si="3"/>
        <v>0</v>
      </c>
      <c r="K52" s="323"/>
      <c r="L52" s="324"/>
      <c r="M52" s="324"/>
      <c r="N52" s="324"/>
      <c r="O52" s="324"/>
      <c r="P52" s="324"/>
      <c r="Q52" s="325"/>
    </row>
    <row r="53" spans="1:17" ht="15">
      <c r="A53" s="281"/>
      <c r="B53" s="259"/>
      <c r="C53" s="281"/>
      <c r="D53" s="31" t="s">
        <v>6</v>
      </c>
      <c r="E53" s="86">
        <f>H53+I53+J53</f>
        <v>192384118</v>
      </c>
      <c r="F53" s="86" t="e">
        <f>#REF!+#REF!+#REF!</f>
        <v>#REF!</v>
      </c>
      <c r="G53" s="86" t="e">
        <f>#REF!+#REF!+#REF!</f>
        <v>#REF!</v>
      </c>
      <c r="H53" s="86">
        <f t="shared" si="3"/>
        <v>65306464</v>
      </c>
      <c r="I53" s="86">
        <f t="shared" si="3"/>
        <v>63538827</v>
      </c>
      <c r="J53" s="86">
        <f t="shared" si="3"/>
        <v>63538827</v>
      </c>
      <c r="K53" s="326"/>
      <c r="L53" s="327"/>
      <c r="M53" s="327"/>
      <c r="N53" s="327"/>
      <c r="O53" s="327"/>
      <c r="P53" s="327"/>
      <c r="Q53" s="328"/>
    </row>
    <row r="54" spans="1:17" ht="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1:17" ht="15">
      <c r="A55" s="61"/>
      <c r="B55" s="61"/>
      <c r="C55" s="61"/>
      <c r="D55" s="61"/>
      <c r="E55" s="65"/>
      <c r="F55" s="65" t="e">
        <f>+F48-F51-#REF!</f>
        <v>#REF!</v>
      </c>
      <c r="G55" s="65" t="e">
        <f>+G48-G51-#REF!</f>
        <v>#REF!</v>
      </c>
      <c r="H55" s="65"/>
      <c r="I55" s="65"/>
      <c r="J55" s="65"/>
      <c r="K55" s="61"/>
      <c r="L55" s="61"/>
      <c r="M55" s="61"/>
      <c r="N55" s="61"/>
      <c r="O55" s="61"/>
      <c r="P55" s="61"/>
      <c r="Q55" s="61"/>
    </row>
    <row r="56" spans="1:17" ht="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17" ht="15">
      <c r="A58" s="61"/>
      <c r="B58" s="61"/>
      <c r="C58" s="61"/>
      <c r="D58" s="62"/>
      <c r="E58" s="332"/>
      <c r="F58" s="332"/>
      <c r="G58" s="332"/>
      <c r="H58" s="332"/>
      <c r="I58" s="332"/>
      <c r="J58" s="332"/>
      <c r="K58" s="61"/>
      <c r="L58" s="61"/>
      <c r="M58" s="61"/>
      <c r="N58" s="61"/>
      <c r="O58" s="61"/>
      <c r="P58" s="61"/>
      <c r="Q58" s="61"/>
    </row>
    <row r="59" spans="1:17" ht="15">
      <c r="A59" s="61"/>
      <c r="B59" s="61"/>
      <c r="C59" s="61"/>
      <c r="D59" s="62"/>
      <c r="E59" s="62"/>
      <c r="F59" s="62"/>
      <c r="G59" s="62"/>
      <c r="H59" s="62"/>
      <c r="I59" s="62"/>
      <c r="J59" s="62"/>
      <c r="K59" s="61"/>
      <c r="L59" s="61"/>
      <c r="M59" s="61"/>
      <c r="N59" s="61"/>
      <c r="O59" s="61"/>
      <c r="P59" s="61"/>
      <c r="Q59" s="61"/>
    </row>
    <row r="60" spans="1:17" ht="15">
      <c r="A60" s="61"/>
      <c r="B60" s="61"/>
      <c r="C60" s="61"/>
      <c r="D60" s="63"/>
      <c r="E60" s="333" t="s">
        <v>85</v>
      </c>
      <c r="F60" s="333"/>
      <c r="G60" s="333"/>
      <c r="H60" s="333"/>
      <c r="I60" s="333"/>
      <c r="J60" s="333"/>
      <c r="K60" s="61"/>
      <c r="L60" s="61"/>
      <c r="M60" s="61"/>
      <c r="N60" s="61"/>
      <c r="O60" s="61"/>
      <c r="P60" s="61"/>
      <c r="Q60" s="61"/>
    </row>
    <row r="61" spans="1:17" ht="1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</sheetData>
  <sheetProtection/>
  <mergeCells count="105">
    <mergeCell ref="A27:A28"/>
    <mergeCell ref="C27:C28"/>
    <mergeCell ref="C33:C34"/>
    <mergeCell ref="B33:B34"/>
    <mergeCell ref="A33:A34"/>
    <mergeCell ref="C29:C31"/>
    <mergeCell ref="B29:B31"/>
    <mergeCell ref="A29:A31"/>
    <mergeCell ref="B27:B28"/>
    <mergeCell ref="E58:J58"/>
    <mergeCell ref="E60:J60"/>
    <mergeCell ref="A51:A53"/>
    <mergeCell ref="B51:B53"/>
    <mergeCell ref="C51:C53"/>
    <mergeCell ref="K51:Q53"/>
    <mergeCell ref="Q42:Q45"/>
    <mergeCell ref="M43:M44"/>
    <mergeCell ref="N43:N44"/>
    <mergeCell ref="A48:A50"/>
    <mergeCell ref="B48:B50"/>
    <mergeCell ref="C48:C50"/>
    <mergeCell ref="K48:Q50"/>
    <mergeCell ref="I42:I45"/>
    <mergeCell ref="J42:J45"/>
    <mergeCell ref="K42:K45"/>
    <mergeCell ref="L42:L45"/>
    <mergeCell ref="O42:O45"/>
    <mergeCell ref="P42:P45"/>
    <mergeCell ref="A42:A45"/>
    <mergeCell ref="B42:B45"/>
    <mergeCell ref="C42:C45"/>
    <mergeCell ref="D42:D45"/>
    <mergeCell ref="E42:E45"/>
    <mergeCell ref="H42:H45"/>
    <mergeCell ref="P37:P39"/>
    <mergeCell ref="Q37:Q39"/>
    <mergeCell ref="D39:D40"/>
    <mergeCell ref="E39:E40"/>
    <mergeCell ref="H39:H40"/>
    <mergeCell ref="I39:I40"/>
    <mergeCell ref="J39:J40"/>
    <mergeCell ref="A37:A39"/>
    <mergeCell ref="B37:B40"/>
    <mergeCell ref="C37:C40"/>
    <mergeCell ref="K37:K39"/>
    <mergeCell ref="L37:L39"/>
    <mergeCell ref="O37:O39"/>
    <mergeCell ref="P25:P26"/>
    <mergeCell ref="Q25:Q26"/>
    <mergeCell ref="A25:A26"/>
    <mergeCell ref="B25:B26"/>
    <mergeCell ref="C25:C26"/>
    <mergeCell ref="K25:K26"/>
    <mergeCell ref="L25:L26"/>
    <mergeCell ref="O25:O26"/>
    <mergeCell ref="Q20:Q21"/>
    <mergeCell ref="A22:A24"/>
    <mergeCell ref="B22:B24"/>
    <mergeCell ref="C22:C24"/>
    <mergeCell ref="K22:K24"/>
    <mergeCell ref="L22:L24"/>
    <mergeCell ref="O22:O24"/>
    <mergeCell ref="P22:P24"/>
    <mergeCell ref="Q22:Q24"/>
    <mergeCell ref="C20:C21"/>
    <mergeCell ref="P18:P19"/>
    <mergeCell ref="Q18:Q19"/>
    <mergeCell ref="A20:A21"/>
    <mergeCell ref="B20:B21"/>
    <mergeCell ref="K20:K21"/>
    <mergeCell ref="L20:L21"/>
    <mergeCell ref="M20:M21"/>
    <mergeCell ref="N20:N21"/>
    <mergeCell ref="O20:O21"/>
    <mergeCell ref="P20:P21"/>
    <mergeCell ref="P15:P17"/>
    <mergeCell ref="Q15:Q17"/>
    <mergeCell ref="A18:A19"/>
    <mergeCell ref="B18:B19"/>
    <mergeCell ref="C18:C19"/>
    <mergeCell ref="K18:K19"/>
    <mergeCell ref="L18:L19"/>
    <mergeCell ref="M18:M19"/>
    <mergeCell ref="N18:N19"/>
    <mergeCell ref="O18:O19"/>
    <mergeCell ref="E10:E11"/>
    <mergeCell ref="F10:J10"/>
    <mergeCell ref="A13:Q13"/>
    <mergeCell ref="A14:Q14"/>
    <mergeCell ref="A15:A17"/>
    <mergeCell ref="B15:B17"/>
    <mergeCell ref="C15:C17"/>
    <mergeCell ref="K15:K17"/>
    <mergeCell ref="L15:L17"/>
    <mergeCell ref="O15:O17"/>
    <mergeCell ref="K1:Q1"/>
    <mergeCell ref="K2:Q5"/>
    <mergeCell ref="A6:Q7"/>
    <mergeCell ref="A8:Q8"/>
    <mergeCell ref="A9:A11"/>
    <mergeCell ref="B9:B11"/>
    <mergeCell ref="C9:C11"/>
    <mergeCell ref="D9:D11"/>
    <mergeCell ref="E9:J9"/>
    <mergeCell ref="K9:Q10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2" fitToWidth="1" horizontalDpi="600" verticalDpi="600" orientation="landscape" paperSize="9" scale="47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2021-09-13T08:44:55Z</dcterms:modified>
  <cp:category/>
  <cp:version/>
  <cp:contentType/>
  <cp:contentStatus/>
</cp:coreProperties>
</file>