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ФОРМА1" sheetId="1" r:id="rId1"/>
    <sheet name="ФОРМА2" sheetId="2" r:id="rId2"/>
    <sheet name="Лист3" sheetId="3" r:id="rId3"/>
  </sheets>
  <calcPr calcId="162913" fullPrecision="0"/>
</workbook>
</file>

<file path=xl/calcChain.xml><?xml version="1.0" encoding="utf-8"?>
<calcChain xmlns="http://schemas.openxmlformats.org/spreadsheetml/2006/main">
  <c r="W35" i="2" l="1"/>
  <c r="C35" i="2" s="1"/>
  <c r="AB35" i="2" s="1"/>
  <c r="W32" i="2"/>
  <c r="C32" i="2" s="1"/>
  <c r="AB32" i="2" s="1"/>
  <c r="J27" i="1" l="1"/>
  <c r="I27" i="1"/>
  <c r="W18" i="2" l="1"/>
  <c r="C18" i="2" s="1"/>
  <c r="AB18" i="2" s="1"/>
  <c r="W17" i="2"/>
  <c r="C17" i="2" s="1"/>
  <c r="AB17" i="2" s="1"/>
  <c r="V17" i="2"/>
  <c r="W16" i="2"/>
  <c r="C16" i="2" s="1"/>
  <c r="AB16" i="2" s="1"/>
  <c r="W15" i="2"/>
  <c r="C15" i="2"/>
  <c r="AB15" i="2" s="1"/>
  <c r="W14" i="2"/>
  <c r="C14" i="2"/>
  <c r="AB14" i="2" s="1"/>
  <c r="W13" i="2"/>
  <c r="C13" i="2" s="1"/>
  <c r="AB13" i="2" s="1"/>
  <c r="W26" i="2"/>
  <c r="C26" i="2" s="1"/>
  <c r="AB26" i="2" s="1"/>
  <c r="W25" i="2"/>
  <c r="C25" i="2" s="1"/>
  <c r="AB25" i="2" s="1"/>
  <c r="W24" i="2"/>
  <c r="C24" i="2"/>
  <c r="AB24" i="2" s="1"/>
  <c r="W23" i="2"/>
  <c r="C23" i="2"/>
  <c r="AB23" i="2" s="1"/>
  <c r="W22" i="2"/>
  <c r="C22" i="2" s="1"/>
  <c r="AB22" i="2" s="1"/>
  <c r="V22" i="2"/>
  <c r="W21" i="2"/>
  <c r="C21" i="2" s="1"/>
  <c r="AB21" i="2" s="1"/>
  <c r="W39" i="2"/>
  <c r="V39" i="2"/>
  <c r="W38" i="2"/>
  <c r="C38" i="2" s="1"/>
  <c r="AB38" i="2" s="1"/>
  <c r="W37" i="2"/>
  <c r="C37" i="2" s="1"/>
  <c r="AB37" i="2" s="1"/>
  <c r="W36" i="2"/>
  <c r="C36" i="2" s="1"/>
  <c r="AB36" i="2" s="1"/>
  <c r="W34" i="2"/>
  <c r="C34" i="2" s="1"/>
  <c r="AB34" i="2" s="1"/>
  <c r="W33" i="2"/>
  <c r="C33" i="2" s="1"/>
  <c r="AB33" i="2" s="1"/>
  <c r="W31" i="2"/>
  <c r="C31" i="2" s="1"/>
  <c r="AB31" i="2" s="1"/>
  <c r="W30" i="2"/>
  <c r="C30" i="2" s="1"/>
  <c r="AB30" i="2" s="1"/>
  <c r="W29" i="2"/>
  <c r="C29" i="2" s="1"/>
  <c r="AB29" i="2" s="1"/>
  <c r="J19" i="1"/>
  <c r="I19" i="1"/>
  <c r="C39" i="2" l="1"/>
  <c r="AB39" i="2" s="1"/>
  <c r="AB40" i="2" s="1"/>
  <c r="K19" i="2"/>
  <c r="G19" i="2"/>
  <c r="I19" i="2"/>
  <c r="J19" i="2"/>
  <c r="W40" i="2"/>
  <c r="V40" i="2"/>
  <c r="S40" i="2"/>
  <c r="R40" i="2"/>
  <c r="Q40" i="2"/>
  <c r="P40" i="2"/>
  <c r="L40" i="2"/>
  <c r="K40" i="2"/>
  <c r="J40" i="2"/>
  <c r="I40" i="2"/>
  <c r="H40" i="2"/>
  <c r="G40" i="2"/>
  <c r="F40" i="2"/>
  <c r="E40" i="2"/>
  <c r="D40" i="2"/>
  <c r="S27" i="2"/>
  <c r="Q27" i="2"/>
  <c r="P27" i="2"/>
  <c r="L27" i="2"/>
  <c r="K27" i="2"/>
  <c r="J27" i="2"/>
  <c r="I27" i="2"/>
  <c r="H27" i="2"/>
  <c r="G27" i="2"/>
  <c r="F27" i="2"/>
  <c r="E27" i="2"/>
  <c r="D27" i="2"/>
  <c r="E19" i="2"/>
  <c r="S19" i="2"/>
  <c r="R19" i="2"/>
  <c r="Q19" i="2"/>
  <c r="P19" i="2"/>
  <c r="L19" i="2"/>
  <c r="F19" i="2"/>
  <c r="D19" i="2"/>
  <c r="H19" i="2"/>
  <c r="J40" i="1"/>
  <c r="I40" i="1"/>
  <c r="C40" i="2" l="1"/>
  <c r="Q11" i="2"/>
  <c r="J11" i="2"/>
  <c r="G11" i="2"/>
  <c r="D11" i="2"/>
  <c r="H11" i="2"/>
  <c r="L11" i="2"/>
  <c r="S11" i="2"/>
  <c r="E11" i="2"/>
  <c r="I11" i="2"/>
  <c r="P11" i="2"/>
  <c r="F11" i="2"/>
  <c r="K11" i="2"/>
  <c r="W19" i="2"/>
  <c r="C19" i="2" l="1"/>
  <c r="V19" i="2"/>
  <c r="U40" i="2" l="1"/>
  <c r="T40" i="2"/>
  <c r="Z40" i="2" l="1"/>
  <c r="V27" i="2" l="1"/>
  <c r="V11" i="2" s="1"/>
  <c r="Z27" i="2" l="1"/>
  <c r="Z19" i="2"/>
  <c r="AA40" i="2" l="1"/>
  <c r="Y40" i="2"/>
  <c r="X40" i="2"/>
  <c r="O40" i="2"/>
  <c r="N40" i="2"/>
  <c r="M40" i="2"/>
  <c r="AA27" i="2"/>
  <c r="Y27" i="2"/>
  <c r="X27" i="2"/>
  <c r="O27" i="2"/>
  <c r="N27" i="2"/>
  <c r="M27" i="2"/>
  <c r="R27" i="2"/>
  <c r="R11" i="2" s="1"/>
  <c r="AA19" i="2"/>
  <c r="Y19" i="2"/>
  <c r="X19" i="2"/>
  <c r="O19" i="2"/>
  <c r="N19" i="2"/>
  <c r="M19" i="2"/>
  <c r="AB27" i="2" l="1"/>
  <c r="W27" i="2"/>
  <c r="W11" i="2" s="1"/>
  <c r="C27" i="2"/>
  <c r="C11" i="2" s="1"/>
  <c r="AB19" i="2" l="1"/>
  <c r="AB11" i="2" s="1"/>
  <c r="Z11" i="2" l="1"/>
  <c r="I11" i="1"/>
  <c r="J11" i="1"/>
</calcChain>
</file>

<file path=xl/sharedStrings.xml><?xml version="1.0" encoding="utf-8"?>
<sst xmlns="http://schemas.openxmlformats.org/spreadsheetml/2006/main" count="253" uniqueCount="106">
  <si>
    <r>
      <t>Форма</t>
    </r>
    <r>
      <rPr>
        <b/>
        <sz val="14"/>
        <color rgb="FFFFFFFF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1</t>
    </r>
  </si>
  <si>
    <t>№ п/п</t>
  </si>
  <si>
    <t>Адрес МКД</t>
  </si>
  <si>
    <t>Год ввода в эксплуатацию</t>
  </si>
  <si>
    <t>Объекты культурного наследия</t>
  </si>
  <si>
    <t>Количество этажей в МКД</t>
  </si>
  <si>
    <t>чел.</t>
  </si>
  <si>
    <t>Х</t>
  </si>
  <si>
    <t>РО</t>
  </si>
  <si>
    <t>кирпич</t>
  </si>
  <si>
    <t>с мягким наплавляемым покрытием</t>
  </si>
  <si>
    <t>скатная</t>
  </si>
  <si>
    <t xml:space="preserve">кирпич </t>
  </si>
  <si>
    <t>-</t>
  </si>
  <si>
    <t>АДРЕСНЫЙ ПЕРЕЧЕНЬ МНОГОКВАРТИРНЫХ ДОМОВ</t>
  </si>
  <si>
    <t>Способ формирования фонда капитального ремонта*</t>
  </si>
  <si>
    <t>Тип крыши**</t>
  </si>
  <si>
    <t>Материал стен***</t>
  </si>
  <si>
    <t>Общая площадь МКД****</t>
  </si>
  <si>
    <t>кв. м</t>
  </si>
  <si>
    <t>Количество жителей, проживающих в МКД на дату утверждения краткосрочного плана*****</t>
  </si>
  <si>
    <t>* - на счетах регионального оператора, на специпальном счете;</t>
  </si>
  <si>
    <t>** – скатная, с мягким наплавляемым покрытием;</t>
  </si>
  <si>
    <t>*** – кирпич, панель, дерево;</t>
  </si>
  <si>
    <t>**** – общая площадь помещений суммируется из площади жилых помещений и площади нежилых помещений. Под нежилыми помещениями понимаются помещения в жилых домах, предназначенные для торговых, бытовых и иных нужд;</t>
  </si>
  <si>
    <t>***** - заполняется на основании справки о регистрации по форме № 9</t>
  </si>
  <si>
    <t>х</t>
  </si>
  <si>
    <t>Форма 2</t>
  </si>
  <si>
    <t>ПЛАНИРУЕМЫЕ ВИДЫ РАБОТ (УСЛУГ) ПО КАЖДОМУ КОНТКРЕТНОМУ МНОГОКВАРТИРНОМУ ДОМУ</t>
  </si>
  <si>
    <t>Стоимость капитального ремонта</t>
  </si>
  <si>
    <t>Источники финансирования</t>
  </si>
  <si>
    <t>Плановый год начала работ</t>
  </si>
  <si>
    <t>Плановый год завершения работ</t>
  </si>
  <si>
    <t>Всего:</t>
  </si>
  <si>
    <t>Ремонт внутридомовых инженерных систем</t>
  </si>
  <si>
    <t>Ремонт или замена лифтового оборудования**</t>
  </si>
  <si>
    <t>Ремонт крыши***²²</t>
  </si>
  <si>
    <r>
      <t xml:space="preserve">Ремонт подвальных помещений, относящихся к общему имуществу в многоквартирном доме, </t>
    </r>
    <r>
      <rPr>
        <sz val="12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в т.ч. ремонт отмостки.</t>
    </r>
  </si>
  <si>
    <t>Ремонт фасада****</t>
  </si>
  <si>
    <t>Ремонт фундамента, в т.ч. восстановление отмостки</t>
  </si>
  <si>
    <t>В том числе:</t>
  </si>
  <si>
    <t>Разработка проектной документации,включая оценку технического состояния МКД, инженерные изыскания, проведение экспертизы проектной документации*****</t>
  </si>
  <si>
    <t>Строительный контроль******</t>
  </si>
  <si>
    <t>Авторский надзор*******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</si>
  <si>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</si>
  <si>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</si>
  <si>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</si>
  <si>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в МКД</t>
  </si>
  <si>
    <t>Иные не запрещенные законом источники средств</t>
  </si>
  <si>
    <t>горячего водоснабжения</t>
  </si>
  <si>
    <t>в том числе водоподогревателя (-ей)</t>
  </si>
  <si>
    <t>холодного водоснабжения</t>
  </si>
  <si>
    <t>водоотведения</t>
  </si>
  <si>
    <t>теплоснабжения</t>
  </si>
  <si>
    <t>в том числе индивидуального(-ых) теплового(-ых)  пункта(-ов)</t>
  </si>
  <si>
    <t>электроснабжения</t>
  </si>
  <si>
    <t>газоснабжения</t>
  </si>
  <si>
    <t>руб.</t>
  </si>
  <si>
    <t>ед.</t>
  </si>
  <si>
    <t>* – предельная стоимость работ, выполняемых за счет средств фонда капитального ремонта, формируемого на счете НКО «ФКР МО», рассчитывается в соответствии с предельной стоимостью работ, установленной постановлением Правительства Мурманской области от 31.03.2014 № 170-ПП.</t>
  </si>
  <si>
    <t>** – включая  ремонт лифтовых шахт, машинных и блочных помещений;</t>
  </si>
  <si>
    <t>*** – в том числе ремонт или замена системы водоотвода с заменой или восстановлением водосточных труб;</t>
  </si>
  <si>
    <t>**** – в том числе утепление, замена или восстановление водосточных труб, ремонт отмостки;</t>
  </si>
  <si>
    <t>***** – включая  оценку технического состояния МКД,  инженерные изыскания,  проведение экспертизы проектной документации;</t>
  </si>
  <si>
    <t>****** – предельная стоимость услуг на осуществление строительного контроля при проведении капитального ремонта МКД составляет не более 1,5 % от стоимости работ;</t>
  </si>
  <si>
    <t>******* – при проведении капитального ремонта МКД, являющегося  объектом культурного наследия. Составляет не более 0,2 % от стоимости работ.</t>
  </si>
  <si>
    <t>г. Кировск, ул. Хибиногорская, д. 29</t>
  </si>
  <si>
    <t>5</t>
  </si>
  <si>
    <t>иные виды работ</t>
  </si>
  <si>
    <t>7</t>
  </si>
  <si>
    <t>г. Кировск, ул. Мира, д. 4</t>
  </si>
  <si>
    <t>Итого по Муниципальному округу на 2026 год:</t>
  </si>
  <si>
    <t>Итого по Муниципальному округу на 2027 год:</t>
  </si>
  <si>
    <t>Итого по Муниципальному округу на 2028 год:</t>
  </si>
  <si>
    <t>Итого по Муниципальному округу на 2026-2028 годы</t>
  </si>
  <si>
    <t>Итого по муниципальному образованию на 2026 год:</t>
  </si>
  <si>
    <t>Итого по муниципальному округу на 2026-2028 годы:</t>
  </si>
  <si>
    <t>Итого по муниципальному образованию на 2028 год:</t>
  </si>
  <si>
    <t>Итого по муниципальному образованию на 2027 год:</t>
  </si>
  <si>
    <t>г. Кировск, ул. Кирова, д. 33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</si>
  <si>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муниципального округа город Кировск Мурманской области, на 2026-2028 годы</t>
  </si>
  <si>
    <t>г. Кировск, ул. Кирова, д. 43</t>
  </si>
  <si>
    <t>г. Кировск, пр. Ленина, д. 9а</t>
  </si>
  <si>
    <t>г. Кировск, пр. Ленина, д. 26</t>
  </si>
  <si>
    <t>г. Кировск, ул. Юбилейная, д. 5</t>
  </si>
  <si>
    <t>г. Кировск, ул. имени 50-летия Октября,
 д. 27</t>
  </si>
  <si>
    <t>панель</t>
  </si>
  <si>
    <t>г. Кировск, ул. Кирова, д. 21</t>
  </si>
  <si>
    <t>г. Кировск, ул. Кирова, д. 29</t>
  </si>
  <si>
    <t>г. Кировск, ул. Кирова, д. 30</t>
  </si>
  <si>
    <t>г. Кировск, ул. Кирова, д. 35</t>
  </si>
  <si>
    <t>г. Кировск, ул. Кирова, д. 28</t>
  </si>
  <si>
    <t>г. Кировск, ул. Кирова, д. 36</t>
  </si>
  <si>
    <t>г. Кировск, ул. Кирова, д. 45</t>
  </si>
  <si>
    <t>г. Кировск, ул. Кирова, д. 47</t>
  </si>
  <si>
    <t>г. Кировск, ул. Кирова, д. 49</t>
  </si>
  <si>
    <t>г. Кировск, пр. Ленина, д. 5 а</t>
  </si>
  <si>
    <t>г. Кировск, пр. Ленина, д. 19 а</t>
  </si>
  <si>
    <t>г. Кировск, пр. Ленина, д. 21 а</t>
  </si>
  <si>
    <t>г. Кировск, ул. Хибиногорская, д. 27</t>
  </si>
  <si>
    <t>г. Кировск, ул. Хибиногорская, д. 28</t>
  </si>
  <si>
    <t>г. Кировск, ул. Хибиногорская, д. 30</t>
  </si>
  <si>
    <t>муниципального круга город Кировск Мурманской области</t>
  </si>
  <si>
    <t>Приложение к постановлению администрации</t>
  </si>
  <si>
    <t>г. Кировск, ул. имени 50-летия Октября, д. 27</t>
  </si>
  <si>
    <t>от 30.05.2025 № 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</si>
</sst>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[$-419]General"/>
    <numFmt numFmtId="167" formatCode="#,##0.00\ _₽"/>
    <numFmt numFmtId="168" formatCode="#,##0_ ;\-#,##0\ "/>
    <numFmt numFmtId="169" formatCode="#,##0.00_ ;\-#,##0.00\ 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>
      <alignment horizontal="left" vertical="center" wrapText="1"/>
    </xf>
    <xf numFmtId="0" fontId="11" fillId="0" borderId="0" applyNumberFormat="0" applyBorder="0" applyProtection="0">
      <alignment horizontal="left" vertical="center" wrapText="1"/>
    </xf>
    <xf numFmtId="0" fontId="11" fillId="0" borderId="0" applyNumberFormat="0" applyBorder="0" applyProtection="0">
      <alignment horizontal="left" vertical="center" wrapText="1"/>
    </xf>
    <xf numFmtId="166" fontId="15" fillId="0" borderId="0" applyBorder="0" applyProtection="0"/>
  </cellStyleXfs>
  <cellXfs count="192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wrapText="1"/>
    </xf>
    <xf numFmtId="43" fontId="12" fillId="2" borderId="1" xfId="1" applyFont="1" applyFill="1" applyBorder="1" applyAlignment="1">
      <alignment horizontal="center" vertical="center" wrapText="1"/>
    </xf>
    <xf numFmtId="0" fontId="18" fillId="2" borderId="0" xfId="0" applyFont="1" applyFill="1"/>
    <xf numFmtId="0" fontId="0" fillId="2" borderId="0" xfId="0" applyFill="1"/>
    <xf numFmtId="43" fontId="0" fillId="2" borderId="0" xfId="0" applyNumberFormat="1" applyFill="1"/>
    <xf numFmtId="43" fontId="0" fillId="2" borderId="0" xfId="1" applyFont="1" applyFill="1"/>
    <xf numFmtId="0" fontId="6" fillId="2" borderId="1" xfId="0" applyFont="1" applyFill="1" applyBorder="1" applyAlignment="1">
      <alignment horizontal="center" vertical="center" textRotation="90" wrapText="1"/>
    </xf>
    <xf numFmtId="43" fontId="6" fillId="2" borderId="3" xfId="1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wrapText="1"/>
    </xf>
    <xf numFmtId="43" fontId="17" fillId="2" borderId="3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3" fontId="1" fillId="2" borderId="0" xfId="0" applyNumberFormat="1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3" fontId="13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vertical="center" wrapText="1"/>
    </xf>
    <xf numFmtId="43" fontId="12" fillId="2" borderId="1" xfId="1" applyFont="1" applyFill="1" applyBorder="1" applyAlignment="1">
      <alignment horizontal="right" vertical="center" wrapText="1"/>
    </xf>
    <xf numFmtId="168" fontId="12" fillId="2" borderId="1" xfId="1" applyNumberFormat="1" applyFont="1" applyFill="1" applyBorder="1" applyAlignment="1">
      <alignment horizontal="right" vertical="center" wrapText="1"/>
    </xf>
    <xf numFmtId="1" fontId="12" fillId="2" borderId="1" xfId="1" applyNumberFormat="1" applyFont="1" applyFill="1" applyBorder="1" applyAlignment="1">
      <alignment horizontal="right" vertical="center" wrapText="1"/>
    </xf>
    <xf numFmtId="169" fontId="12" fillId="2" borderId="1" xfId="1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/>
    <xf numFmtId="43" fontId="12" fillId="2" borderId="1" xfId="0" applyNumberFormat="1" applyFont="1" applyFill="1" applyBorder="1" applyAlignment="1">
      <alignment horizontal="center" vertical="center" wrapText="1"/>
    </xf>
    <xf numFmtId="43" fontId="12" fillId="2" borderId="1" xfId="0" applyNumberFormat="1" applyFont="1" applyFill="1" applyBorder="1" applyAlignment="1">
      <alignment horizontal="right" vertical="center" wrapText="1"/>
    </xf>
    <xf numFmtId="169" fontId="12" fillId="2" borderId="1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right" vertical="center" wrapText="1"/>
    </xf>
    <xf numFmtId="0" fontId="12" fillId="2" borderId="1" xfId="0" applyNumberFormat="1" applyFont="1" applyFill="1" applyBorder="1" applyAlignment="1">
      <alignment horizontal="right" vertical="center" wrapText="1"/>
    </xf>
    <xf numFmtId="169" fontId="12" fillId="2" borderId="1" xfId="0" applyNumberFormat="1" applyFont="1" applyFill="1" applyBorder="1" applyAlignment="1">
      <alignment horizontal="right" vertical="center" wrapText="1"/>
    </xf>
    <xf numFmtId="0" fontId="8" fillId="2" borderId="1" xfId="1" applyNumberFormat="1" applyFont="1" applyFill="1" applyBorder="1" applyAlignment="1">
      <alignment horizontal="right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20" fillId="0" borderId="1" xfId="3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4" fillId="2" borderId="1" xfId="3" applyFont="1" applyFill="1" applyBorder="1" applyAlignment="1">
      <alignment horizontal="left" vertical="center"/>
    </xf>
    <xf numFmtId="0" fontId="14" fillId="2" borderId="1" xfId="3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3" fontId="20" fillId="2" borderId="1" xfId="3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165" fontId="20" fillId="2" borderId="1" xfId="2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21" fillId="2" borderId="1" xfId="5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" fontId="14" fillId="2" borderId="1" xfId="3" applyNumberFormat="1" applyFont="1" applyFill="1" applyBorder="1" applyAlignment="1">
      <alignment vertical="center"/>
    </xf>
    <xf numFmtId="0" fontId="20" fillId="2" borderId="1" xfId="3" applyFont="1" applyFill="1" applyBorder="1" applyAlignment="1">
      <alignment horizontal="left" vertical="center"/>
    </xf>
    <xf numFmtId="0" fontId="20" fillId="2" borderId="1" xfId="3" applyFont="1" applyFill="1" applyBorder="1" applyAlignment="1">
      <alignment vertical="center" wrapText="1"/>
    </xf>
    <xf numFmtId="43" fontId="7" fillId="2" borderId="1" xfId="0" applyNumberFormat="1" applyFont="1" applyFill="1" applyBorder="1" applyAlignment="1">
      <alignment vertical="center" wrapText="1"/>
    </xf>
    <xf numFmtId="43" fontId="7" fillId="2" borderId="1" xfId="0" applyNumberFormat="1" applyFont="1" applyFill="1" applyBorder="1" applyAlignment="1">
      <alignment horizontal="center" vertical="center" wrapText="1"/>
    </xf>
    <xf numFmtId="43" fontId="7" fillId="2" borderId="3" xfId="1" applyNumberFormat="1" applyFont="1" applyFill="1" applyBorder="1" applyAlignment="1">
      <alignment vertical="center" wrapText="1"/>
    </xf>
    <xf numFmtId="43" fontId="20" fillId="2" borderId="1" xfId="1" applyNumberFormat="1" applyFont="1" applyFill="1" applyBorder="1" applyAlignment="1">
      <alignment horizontal="right" vertical="center" wrapText="1"/>
    </xf>
    <xf numFmtId="43" fontId="7" fillId="2" borderId="3" xfId="0" applyNumberFormat="1" applyFont="1" applyFill="1" applyBorder="1" applyAlignment="1">
      <alignment vertical="center" wrapText="1"/>
    </xf>
    <xf numFmtId="43" fontId="7" fillId="2" borderId="1" xfId="1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vertical="center" wrapText="1"/>
    </xf>
    <xf numFmtId="43" fontId="7" fillId="2" borderId="1" xfId="1" applyNumberFormat="1" applyFont="1" applyFill="1" applyBorder="1" applyAlignment="1">
      <alignment horizontal="center" vertical="center" wrapText="1"/>
    </xf>
    <xf numFmtId="41" fontId="7" fillId="2" borderId="1" xfId="0" applyNumberFormat="1" applyFont="1" applyFill="1" applyBorder="1" applyAlignment="1">
      <alignment horizontal="center" vertical="center" wrapText="1"/>
    </xf>
    <xf numFmtId="43" fontId="7" fillId="2" borderId="3" xfId="1" applyNumberFormat="1" applyFont="1" applyFill="1" applyBorder="1" applyAlignment="1">
      <alignment horizontal="center" vertical="center" wrapText="1"/>
    </xf>
    <xf numFmtId="41" fontId="7" fillId="2" borderId="1" xfId="0" applyNumberFormat="1" applyFont="1" applyFill="1" applyBorder="1" applyAlignment="1">
      <alignment vertical="center" wrapText="1"/>
    </xf>
    <xf numFmtId="43" fontId="7" fillId="2" borderId="3" xfId="0" applyNumberFormat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vertical="center" wrapText="1"/>
    </xf>
    <xf numFmtId="43" fontId="7" fillId="2" borderId="1" xfId="1" applyNumberFormat="1" applyFont="1" applyFill="1" applyBorder="1" applyAlignment="1">
      <alignment vertical="center" wrapText="1"/>
    </xf>
    <xf numFmtId="43" fontId="7" fillId="2" borderId="3" xfId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3" fontId="19" fillId="2" borderId="1" xfId="1" applyFont="1" applyFill="1" applyBorder="1" applyAlignment="1">
      <alignment vertical="center" wrapText="1"/>
    </xf>
    <xf numFmtId="43" fontId="21" fillId="2" borderId="1" xfId="1" applyFont="1" applyFill="1" applyBorder="1" applyAlignment="1">
      <alignment vertical="center"/>
    </xf>
    <xf numFmtId="164" fontId="20" fillId="2" borderId="1" xfId="2" applyFont="1" applyFill="1" applyBorder="1" applyAlignment="1">
      <alignment horizontal="right" vertical="center" wrapText="1"/>
    </xf>
    <xf numFmtId="164" fontId="20" fillId="2" borderId="1" xfId="1" applyNumberFormat="1" applyFont="1" applyFill="1" applyBorder="1" applyAlignment="1">
      <alignment horizontal="right" vertical="center" wrapText="1"/>
    </xf>
    <xf numFmtId="0" fontId="20" fillId="2" borderId="1" xfId="3" applyFont="1" applyFill="1" applyBorder="1" applyAlignment="1">
      <alignment horizontal="left" vertical="center" wrapText="1"/>
    </xf>
    <xf numFmtId="167" fontId="7" fillId="2" borderId="1" xfId="0" applyNumberFormat="1" applyFont="1" applyFill="1" applyBorder="1" applyAlignment="1">
      <alignment vertical="center" wrapText="1"/>
    </xf>
    <xf numFmtId="4" fontId="20" fillId="2" borderId="1" xfId="3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22" fillId="2" borderId="0" xfId="0" applyFont="1" applyFill="1" applyAlignment="1"/>
    <xf numFmtId="0" fontId="14" fillId="0" borderId="1" xfId="3" applyFont="1" applyFill="1" applyBorder="1" applyAlignment="1">
      <alignment vertical="center" wrapText="1"/>
    </xf>
    <xf numFmtId="43" fontId="6" fillId="0" borderId="1" xfId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43" fontId="6" fillId="0" borderId="3" xfId="1" applyFont="1" applyFill="1" applyBorder="1" applyAlignment="1">
      <alignment vertical="center" wrapText="1"/>
    </xf>
    <xf numFmtId="41" fontId="6" fillId="0" borderId="1" xfId="0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right" vertical="center" wrapText="1"/>
    </xf>
    <xf numFmtId="43" fontId="6" fillId="0" borderId="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43" fontId="6" fillId="0" borderId="1" xfId="1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vertical="center" wrapText="1"/>
    </xf>
    <xf numFmtId="43" fontId="1" fillId="2" borderId="1" xfId="1" applyFont="1" applyFill="1" applyBorder="1" applyAlignment="1">
      <alignment vertical="center" wrapText="1"/>
    </xf>
    <xf numFmtId="43" fontId="6" fillId="2" borderId="3" xfId="1" applyFont="1" applyFill="1" applyBorder="1" applyAlignment="1">
      <alignment vertical="center" wrapText="1"/>
    </xf>
    <xf numFmtId="43" fontId="23" fillId="2" borderId="1" xfId="1" applyFont="1" applyFill="1" applyBorder="1" applyAlignment="1">
      <alignment vertical="center"/>
    </xf>
    <xf numFmtId="41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43" fontId="6" fillId="2" borderId="1" xfId="0" applyNumberFormat="1" applyFont="1" applyFill="1" applyBorder="1" applyAlignment="1">
      <alignment vertical="center" wrapText="1"/>
    </xf>
    <xf numFmtId="164" fontId="14" fillId="2" borderId="1" xfId="2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0" xfId="0" applyFont="1" applyFill="1" applyAlignment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2" fillId="2" borderId="0" xfId="0" applyFont="1" applyFill="1" applyAlignment="1">
      <alignment horizontal="righ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22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8" fillId="2" borderId="0" xfId="0" applyFont="1" applyFill="1"/>
    <xf numFmtId="43" fontId="8" fillId="2" borderId="0" xfId="1" applyFont="1" applyFill="1" applyAlignment="1"/>
    <xf numFmtId="49" fontId="8" fillId="2" borderId="0" xfId="0" applyNumberFormat="1" applyFont="1" applyFill="1"/>
    <xf numFmtId="49" fontId="8" fillId="2" borderId="0" xfId="1" applyNumberFormat="1" applyFont="1" applyFill="1" applyAlignment="1"/>
    <xf numFmtId="43" fontId="13" fillId="2" borderId="3" xfId="1" applyFont="1" applyFill="1" applyBorder="1" applyAlignment="1">
      <alignment horizontal="center" vertical="center" wrapText="1"/>
    </xf>
    <xf numFmtId="43" fontId="13" fillId="2" borderId="4" xfId="1" applyFont="1" applyFill="1" applyBorder="1" applyAlignment="1">
      <alignment horizontal="center" vertical="center" wrapText="1"/>
    </xf>
  </cellXfs>
  <cellStyles count="6">
    <cellStyle name="Excel Built-in Normal" xfId="5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5"/>
  <sheetViews>
    <sheetView tabSelected="1" view="pageBreakPreview" zoomScale="110" zoomScaleNormal="81" zoomScaleSheetLayoutView="110" workbookViewId="0">
      <selection activeCell="A4" sqref="A4:J4"/>
    </sheetView>
  </sheetViews>
  <sheetFormatPr defaultRowHeight="15" x14ac:dyDescent="0.25"/>
  <cols>
    <col min="1" max="1" width="6.85546875" style="8" customWidth="1"/>
    <col min="2" max="2" width="45.140625" style="8" customWidth="1"/>
    <col min="3" max="3" width="12.28515625" style="8" customWidth="1"/>
    <col min="4" max="4" width="9.7109375" style="8" bestFit="1" customWidth="1"/>
    <col min="5" max="5" width="10.28515625" style="8" customWidth="1"/>
    <col min="6" max="6" width="21.5703125" style="8" customWidth="1"/>
    <col min="7" max="7" width="18.28515625" style="8" customWidth="1"/>
    <col min="8" max="9" width="12.85546875" style="8" customWidth="1"/>
    <col min="10" max="10" width="12" style="8" customWidth="1"/>
    <col min="11" max="16384" width="9.140625" style="8"/>
  </cols>
  <sheetData>
    <row r="1" spans="1:11" ht="18.75" customHeight="1" x14ac:dyDescent="0.3">
      <c r="A1" s="3"/>
      <c r="B1" s="3"/>
      <c r="C1" s="3"/>
      <c r="D1" s="3"/>
      <c r="E1" s="3"/>
      <c r="F1" s="3"/>
      <c r="G1" s="142" t="s">
        <v>103</v>
      </c>
      <c r="H1" s="142"/>
      <c r="I1" s="142"/>
      <c r="J1" s="142"/>
    </row>
    <row r="2" spans="1:11" ht="15.75" customHeight="1" x14ac:dyDescent="0.3">
      <c r="A2" s="3"/>
      <c r="B2" s="3"/>
      <c r="C2" s="3"/>
      <c r="D2" s="3"/>
      <c r="E2" s="3"/>
      <c r="F2" s="3"/>
      <c r="G2" s="140" t="s">
        <v>102</v>
      </c>
      <c r="H2" s="141"/>
      <c r="I2" s="141"/>
      <c r="J2" s="141"/>
      <c r="K2" s="105"/>
    </row>
    <row r="3" spans="1:11" ht="18.75" customHeight="1" x14ac:dyDescent="0.3">
      <c r="A3" s="3"/>
      <c r="B3" s="3"/>
      <c r="C3" s="3"/>
      <c r="D3" s="3"/>
      <c r="E3" s="3"/>
      <c r="F3" s="3"/>
      <c r="G3" s="152" t="s">
        <v>105</v>
      </c>
      <c r="H3" s="153"/>
      <c r="I3" s="153"/>
      <c r="J3" s="153"/>
      <c r="K3" s="4"/>
    </row>
    <row r="4" spans="1:11" ht="56.25" customHeight="1" x14ac:dyDescent="0.3">
      <c r="A4" s="146" t="s">
        <v>80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1" ht="18.75" customHeight="1" x14ac:dyDescent="0.3">
      <c r="A5" s="147" t="s">
        <v>0</v>
      </c>
      <c r="B5" s="147"/>
      <c r="C5" s="147"/>
      <c r="D5" s="147"/>
      <c r="E5" s="147"/>
      <c r="F5" s="147"/>
      <c r="G5" s="147"/>
      <c r="H5" s="147"/>
      <c r="I5" s="147"/>
      <c r="J5" s="147"/>
    </row>
    <row r="6" spans="1:11" ht="15.75" x14ac:dyDescent="0.25">
      <c r="A6" s="148" t="s">
        <v>14</v>
      </c>
      <c r="B6" s="148"/>
      <c r="C6" s="148"/>
      <c r="D6" s="148"/>
      <c r="E6" s="148"/>
      <c r="F6" s="148"/>
      <c r="G6" s="148"/>
      <c r="H6" s="148"/>
      <c r="I6" s="148"/>
      <c r="J6" s="148"/>
    </row>
    <row r="7" spans="1:11" ht="102.75" customHeight="1" x14ac:dyDescent="0.25">
      <c r="A7" s="143" t="s">
        <v>1</v>
      </c>
      <c r="B7" s="143" t="s">
        <v>2</v>
      </c>
      <c r="C7" s="149" t="s">
        <v>3</v>
      </c>
      <c r="D7" s="149" t="s">
        <v>4</v>
      </c>
      <c r="E7" s="149" t="s">
        <v>15</v>
      </c>
      <c r="F7" s="149" t="s">
        <v>16</v>
      </c>
      <c r="G7" s="149" t="s">
        <v>17</v>
      </c>
      <c r="H7" s="149" t="s">
        <v>5</v>
      </c>
      <c r="I7" s="149" t="s">
        <v>18</v>
      </c>
      <c r="J7" s="149" t="s">
        <v>20</v>
      </c>
    </row>
    <row r="8" spans="1:11" ht="51.75" customHeight="1" x14ac:dyDescent="0.25">
      <c r="A8" s="144"/>
      <c r="B8" s="144"/>
      <c r="C8" s="150"/>
      <c r="D8" s="150"/>
      <c r="E8" s="150"/>
      <c r="F8" s="150"/>
      <c r="G8" s="150"/>
      <c r="H8" s="150"/>
      <c r="I8" s="151"/>
      <c r="J8" s="151"/>
    </row>
    <row r="9" spans="1:11" ht="23.25" customHeight="1" x14ac:dyDescent="0.25">
      <c r="A9" s="145"/>
      <c r="B9" s="145"/>
      <c r="C9" s="150"/>
      <c r="D9" s="151"/>
      <c r="E9" s="151"/>
      <c r="F9" s="150"/>
      <c r="G9" s="150"/>
      <c r="H9" s="150"/>
      <c r="I9" s="21" t="s">
        <v>19</v>
      </c>
      <c r="J9" s="2" t="s">
        <v>6</v>
      </c>
    </row>
    <row r="10" spans="1:11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</row>
    <row r="11" spans="1:11" ht="26.25" customHeight="1" x14ac:dyDescent="0.25">
      <c r="A11" s="139" t="s">
        <v>76</v>
      </c>
      <c r="B11" s="139"/>
      <c r="C11" s="24" t="s">
        <v>7</v>
      </c>
      <c r="D11" s="24" t="s">
        <v>7</v>
      </c>
      <c r="E11" s="24" t="s">
        <v>7</v>
      </c>
      <c r="F11" s="24" t="s">
        <v>7</v>
      </c>
      <c r="G11" s="24" t="s">
        <v>7</v>
      </c>
      <c r="H11" s="24" t="s">
        <v>7</v>
      </c>
      <c r="I11" s="27">
        <f>I19+I27+I40</f>
        <v>139668.17000000001</v>
      </c>
      <c r="J11" s="43">
        <f>J19+J27+J40</f>
        <v>1878</v>
      </c>
    </row>
    <row r="12" spans="1:11" ht="27" customHeight="1" x14ac:dyDescent="0.25">
      <c r="A12" s="132">
        <v>2026</v>
      </c>
      <c r="B12" s="133"/>
      <c r="C12" s="133"/>
      <c r="D12" s="133"/>
      <c r="E12" s="133"/>
      <c r="F12" s="133"/>
      <c r="G12" s="133"/>
      <c r="H12" s="133"/>
      <c r="I12" s="133"/>
      <c r="J12" s="134"/>
    </row>
    <row r="13" spans="1:11" ht="27" customHeight="1" x14ac:dyDescent="0.25">
      <c r="A13" s="17">
        <v>1</v>
      </c>
      <c r="B13" s="58" t="s">
        <v>81</v>
      </c>
      <c r="C13" s="63">
        <v>1963</v>
      </c>
      <c r="D13" s="2"/>
      <c r="E13" s="68" t="s">
        <v>8</v>
      </c>
      <c r="F13" s="2" t="s">
        <v>10</v>
      </c>
      <c r="G13" s="2" t="s">
        <v>9</v>
      </c>
      <c r="H13" s="2">
        <v>5</v>
      </c>
      <c r="I13" s="66">
        <v>3101.2</v>
      </c>
      <c r="J13" s="2">
        <v>79</v>
      </c>
    </row>
    <row r="14" spans="1:11" ht="27" customHeight="1" x14ac:dyDescent="0.25">
      <c r="A14" s="17">
        <v>2</v>
      </c>
      <c r="B14" s="75" t="s">
        <v>82</v>
      </c>
      <c r="C14" s="63">
        <v>1952</v>
      </c>
      <c r="D14" s="2"/>
      <c r="E14" s="68" t="s">
        <v>8</v>
      </c>
      <c r="F14" s="2" t="s">
        <v>11</v>
      </c>
      <c r="G14" s="2" t="s">
        <v>9</v>
      </c>
      <c r="H14" s="2">
        <v>5</v>
      </c>
      <c r="I14" s="66">
        <v>5179.3</v>
      </c>
      <c r="J14" s="2">
        <v>124</v>
      </c>
    </row>
    <row r="15" spans="1:11" ht="22.5" customHeight="1" x14ac:dyDescent="0.25">
      <c r="A15" s="17">
        <v>3</v>
      </c>
      <c r="B15" s="75" t="s">
        <v>83</v>
      </c>
      <c r="C15" s="63">
        <v>1963</v>
      </c>
      <c r="D15" s="2"/>
      <c r="E15" s="68" t="s">
        <v>8</v>
      </c>
      <c r="F15" s="2" t="s">
        <v>10</v>
      </c>
      <c r="G15" s="67" t="s">
        <v>9</v>
      </c>
      <c r="H15" s="2">
        <v>5</v>
      </c>
      <c r="I15" s="66">
        <v>24774.77</v>
      </c>
      <c r="J15" s="2">
        <v>63</v>
      </c>
    </row>
    <row r="16" spans="1:11" ht="26.25" customHeight="1" x14ac:dyDescent="0.25">
      <c r="A16" s="17">
        <v>4</v>
      </c>
      <c r="B16" s="58" t="s">
        <v>70</v>
      </c>
      <c r="C16" s="63">
        <v>1959</v>
      </c>
      <c r="D16" s="2"/>
      <c r="E16" s="68" t="s">
        <v>8</v>
      </c>
      <c r="F16" s="2" t="s">
        <v>11</v>
      </c>
      <c r="G16" s="67" t="s">
        <v>9</v>
      </c>
      <c r="H16" s="2">
        <v>5</v>
      </c>
      <c r="I16" s="66">
        <v>2537.8000000000002</v>
      </c>
      <c r="J16" s="2">
        <v>88</v>
      </c>
    </row>
    <row r="17" spans="1:10" ht="24.75" customHeight="1" x14ac:dyDescent="0.25">
      <c r="A17" s="17">
        <v>5</v>
      </c>
      <c r="B17" s="58" t="s">
        <v>66</v>
      </c>
      <c r="C17" s="63">
        <v>1958</v>
      </c>
      <c r="D17" s="2"/>
      <c r="E17" s="68" t="s">
        <v>8</v>
      </c>
      <c r="F17" s="2" t="s">
        <v>11</v>
      </c>
      <c r="G17" s="67" t="s">
        <v>9</v>
      </c>
      <c r="H17" s="2">
        <v>4</v>
      </c>
      <c r="I17" s="66">
        <v>5451.8</v>
      </c>
      <c r="J17" s="2">
        <v>125</v>
      </c>
    </row>
    <row r="18" spans="1:10" ht="24.75" customHeight="1" x14ac:dyDescent="0.25">
      <c r="A18" s="17">
        <v>6</v>
      </c>
      <c r="B18" s="58" t="s">
        <v>84</v>
      </c>
      <c r="C18" s="63">
        <v>1963</v>
      </c>
      <c r="D18" s="2"/>
      <c r="E18" s="68" t="s">
        <v>8</v>
      </c>
      <c r="F18" s="2" t="s">
        <v>10</v>
      </c>
      <c r="G18" s="67" t="s">
        <v>9</v>
      </c>
      <c r="H18" s="2">
        <v>5</v>
      </c>
      <c r="I18" s="66">
        <v>2584.1</v>
      </c>
      <c r="J18" s="2">
        <v>66</v>
      </c>
    </row>
    <row r="19" spans="1:10" ht="24" customHeight="1" x14ac:dyDescent="0.25">
      <c r="A19" s="136" t="s">
        <v>75</v>
      </c>
      <c r="B19" s="137"/>
      <c r="C19" s="61" t="s">
        <v>7</v>
      </c>
      <c r="D19" s="61" t="s">
        <v>7</v>
      </c>
      <c r="E19" s="61" t="s">
        <v>7</v>
      </c>
      <c r="F19" s="61" t="s">
        <v>7</v>
      </c>
      <c r="G19" s="61" t="s">
        <v>7</v>
      </c>
      <c r="H19" s="61" t="s">
        <v>7</v>
      </c>
      <c r="I19" s="71">
        <f>SUM(I13:I18)</f>
        <v>43628.97</v>
      </c>
      <c r="J19" s="71">
        <f>SUM(J13:J18)</f>
        <v>545</v>
      </c>
    </row>
    <row r="20" spans="1:10" ht="27" customHeight="1" x14ac:dyDescent="0.25">
      <c r="A20" s="132">
        <v>2027</v>
      </c>
      <c r="B20" s="133"/>
      <c r="C20" s="133"/>
      <c r="D20" s="133"/>
      <c r="E20" s="133"/>
      <c r="F20" s="133"/>
      <c r="G20" s="133"/>
      <c r="H20" s="133"/>
      <c r="I20" s="133"/>
      <c r="J20" s="134"/>
    </row>
    <row r="21" spans="1:10" ht="27" customHeight="1" x14ac:dyDescent="0.25">
      <c r="A21" s="18">
        <v>7</v>
      </c>
      <c r="B21" s="62" t="s">
        <v>104</v>
      </c>
      <c r="C21" s="63"/>
      <c r="D21" s="2"/>
      <c r="E21" s="64" t="s">
        <v>8</v>
      </c>
      <c r="F21" s="2" t="s">
        <v>10</v>
      </c>
      <c r="G21" s="2" t="s">
        <v>86</v>
      </c>
      <c r="H21" s="65">
        <v>5</v>
      </c>
      <c r="I21" s="66">
        <v>2536.1999999999998</v>
      </c>
      <c r="J21" s="65">
        <v>95</v>
      </c>
    </row>
    <row r="22" spans="1:10" ht="24.75" customHeight="1" x14ac:dyDescent="0.25">
      <c r="A22" s="18">
        <v>8</v>
      </c>
      <c r="B22" s="58" t="s">
        <v>87</v>
      </c>
      <c r="C22" s="63">
        <v>1958</v>
      </c>
      <c r="D22" s="67"/>
      <c r="E22" s="68" t="s">
        <v>8</v>
      </c>
      <c r="F22" s="2" t="s">
        <v>11</v>
      </c>
      <c r="G22" s="2" t="s">
        <v>9</v>
      </c>
      <c r="H22" s="69">
        <v>4</v>
      </c>
      <c r="I22" s="70">
        <v>3135.5</v>
      </c>
      <c r="J22" s="69">
        <v>84</v>
      </c>
    </row>
    <row r="23" spans="1:10" ht="23.25" customHeight="1" x14ac:dyDescent="0.25">
      <c r="A23" s="18">
        <v>9</v>
      </c>
      <c r="B23" s="58" t="s">
        <v>88</v>
      </c>
      <c r="C23" s="63">
        <v>1963</v>
      </c>
      <c r="D23" s="2"/>
      <c r="E23" s="64" t="s">
        <v>8</v>
      </c>
      <c r="F23" s="2" t="s">
        <v>10</v>
      </c>
      <c r="G23" s="2" t="s">
        <v>9</v>
      </c>
      <c r="H23" s="65">
        <v>5</v>
      </c>
      <c r="I23" s="66">
        <v>2503.6</v>
      </c>
      <c r="J23" s="65">
        <v>94</v>
      </c>
    </row>
    <row r="24" spans="1:10" ht="23.25" customHeight="1" x14ac:dyDescent="0.25">
      <c r="A24" s="18">
        <v>10</v>
      </c>
      <c r="B24" s="58" t="s">
        <v>89</v>
      </c>
      <c r="C24" s="63">
        <v>1959</v>
      </c>
      <c r="D24" s="71"/>
      <c r="E24" s="64" t="s">
        <v>8</v>
      </c>
      <c r="F24" s="2" t="s">
        <v>11</v>
      </c>
      <c r="G24" s="2" t="s">
        <v>9</v>
      </c>
      <c r="H24" s="65">
        <v>5</v>
      </c>
      <c r="I24" s="70">
        <v>57776.3</v>
      </c>
      <c r="J24" s="72">
        <v>132</v>
      </c>
    </row>
    <row r="25" spans="1:10" ht="23.25" customHeight="1" x14ac:dyDescent="0.25">
      <c r="A25" s="18">
        <v>11</v>
      </c>
      <c r="B25" s="58" t="s">
        <v>79</v>
      </c>
      <c r="C25" s="63">
        <v>1963</v>
      </c>
      <c r="D25" s="71"/>
      <c r="E25" s="64" t="s">
        <v>8</v>
      </c>
      <c r="F25" s="2" t="s">
        <v>10</v>
      </c>
      <c r="G25" s="2" t="s">
        <v>9</v>
      </c>
      <c r="H25" s="65">
        <v>5</v>
      </c>
      <c r="I25" s="70">
        <v>2514.5</v>
      </c>
      <c r="J25" s="72">
        <v>95</v>
      </c>
    </row>
    <row r="26" spans="1:10" ht="23.25" customHeight="1" x14ac:dyDescent="0.25">
      <c r="A26" s="18">
        <v>12</v>
      </c>
      <c r="B26" s="58" t="s">
        <v>90</v>
      </c>
      <c r="C26" s="63">
        <v>1963</v>
      </c>
      <c r="D26" s="71"/>
      <c r="E26" s="64" t="s">
        <v>8</v>
      </c>
      <c r="F26" s="67" t="s">
        <v>10</v>
      </c>
      <c r="G26" s="2" t="s">
        <v>12</v>
      </c>
      <c r="H26" s="73">
        <v>5</v>
      </c>
      <c r="I26" s="70">
        <v>2513.6</v>
      </c>
      <c r="J26" s="74">
        <v>99</v>
      </c>
    </row>
    <row r="27" spans="1:10" ht="24" customHeight="1" x14ac:dyDescent="0.25">
      <c r="A27" s="130" t="s">
        <v>78</v>
      </c>
      <c r="B27" s="131"/>
      <c r="C27" s="44" t="s">
        <v>7</v>
      </c>
      <c r="D27" s="44" t="s">
        <v>7</v>
      </c>
      <c r="E27" s="44" t="s">
        <v>7</v>
      </c>
      <c r="F27" s="44" t="s">
        <v>7</v>
      </c>
      <c r="G27" s="44" t="s">
        <v>7</v>
      </c>
      <c r="H27" s="44" t="s">
        <v>7</v>
      </c>
      <c r="I27" s="45">
        <f>I21+I22+I23+I24+I25+I26</f>
        <v>70979.7</v>
      </c>
      <c r="J27" s="45">
        <f>SUM(J21:J26)</f>
        <v>599</v>
      </c>
    </row>
    <row r="28" spans="1:10" ht="23.25" customHeight="1" x14ac:dyDescent="0.25">
      <c r="A28" s="132">
        <v>2028</v>
      </c>
      <c r="B28" s="133"/>
      <c r="C28" s="133"/>
      <c r="D28" s="133"/>
      <c r="E28" s="133"/>
      <c r="F28" s="133"/>
      <c r="G28" s="133"/>
      <c r="H28" s="133"/>
      <c r="I28" s="133"/>
      <c r="J28" s="134"/>
    </row>
    <row r="29" spans="1:10" ht="23.25" customHeight="1" x14ac:dyDescent="0.25">
      <c r="A29" s="17">
        <v>13</v>
      </c>
      <c r="B29" s="58" t="s">
        <v>91</v>
      </c>
      <c r="C29" s="46">
        <v>1959</v>
      </c>
      <c r="D29" s="47"/>
      <c r="E29" s="48" t="s">
        <v>8</v>
      </c>
      <c r="F29" s="47" t="s">
        <v>11</v>
      </c>
      <c r="G29" s="47" t="s">
        <v>9</v>
      </c>
      <c r="H29" s="47">
        <v>4</v>
      </c>
      <c r="I29" s="49">
        <v>1255.8</v>
      </c>
      <c r="J29" s="47">
        <v>31</v>
      </c>
    </row>
    <row r="30" spans="1:10" ht="23.25" customHeight="1" x14ac:dyDescent="0.25">
      <c r="A30" s="17">
        <v>14</v>
      </c>
      <c r="B30" s="58" t="s">
        <v>92</v>
      </c>
      <c r="C30" s="46">
        <v>1960</v>
      </c>
      <c r="D30" s="47"/>
      <c r="E30" s="48" t="s">
        <v>8</v>
      </c>
      <c r="F30" s="47" t="s">
        <v>10</v>
      </c>
      <c r="G30" s="47" t="s">
        <v>9</v>
      </c>
      <c r="H30" s="47">
        <v>5</v>
      </c>
      <c r="I30" s="49">
        <v>1593.1</v>
      </c>
      <c r="J30" s="47">
        <v>59</v>
      </c>
    </row>
    <row r="31" spans="1:10" ht="23.25" customHeight="1" x14ac:dyDescent="0.25">
      <c r="A31" s="17">
        <v>15</v>
      </c>
      <c r="B31" s="58" t="s">
        <v>93</v>
      </c>
      <c r="C31" s="46">
        <v>1964</v>
      </c>
      <c r="D31" s="47"/>
      <c r="E31" s="48" t="s">
        <v>8</v>
      </c>
      <c r="F31" s="50" t="s">
        <v>10</v>
      </c>
      <c r="G31" s="50" t="s">
        <v>9</v>
      </c>
      <c r="H31" s="51">
        <v>5</v>
      </c>
      <c r="I31" s="49">
        <v>1595.7</v>
      </c>
      <c r="J31" s="47">
        <v>62</v>
      </c>
    </row>
    <row r="32" spans="1:10" ht="23.25" customHeight="1" x14ac:dyDescent="0.25">
      <c r="A32" s="17">
        <v>16</v>
      </c>
      <c r="B32" s="58" t="s">
        <v>94</v>
      </c>
      <c r="C32" s="46">
        <v>1964</v>
      </c>
      <c r="D32" s="47"/>
      <c r="E32" s="48" t="s">
        <v>8</v>
      </c>
      <c r="F32" s="47" t="s">
        <v>10</v>
      </c>
      <c r="G32" s="47" t="s">
        <v>9</v>
      </c>
      <c r="H32" s="47">
        <v>5</v>
      </c>
      <c r="I32" s="49">
        <v>1592.6</v>
      </c>
      <c r="J32" s="47">
        <v>78</v>
      </c>
    </row>
    <row r="33" spans="1:10" ht="24.75" customHeight="1" x14ac:dyDescent="0.25">
      <c r="A33" s="17">
        <v>17</v>
      </c>
      <c r="B33" s="58" t="s">
        <v>95</v>
      </c>
      <c r="C33" s="46">
        <v>1964</v>
      </c>
      <c r="D33" s="47"/>
      <c r="E33" s="48" t="s">
        <v>8</v>
      </c>
      <c r="F33" s="47" t="s">
        <v>10</v>
      </c>
      <c r="G33" s="47" t="s">
        <v>9</v>
      </c>
      <c r="H33" s="47">
        <v>5</v>
      </c>
      <c r="I33" s="49">
        <v>1585.2</v>
      </c>
      <c r="J33" s="47">
        <v>55</v>
      </c>
    </row>
    <row r="34" spans="1:10" ht="24.75" customHeight="1" x14ac:dyDescent="0.25">
      <c r="A34" s="17">
        <v>18</v>
      </c>
      <c r="B34" s="59" t="s">
        <v>96</v>
      </c>
      <c r="C34" s="46">
        <v>1961</v>
      </c>
      <c r="D34" s="47"/>
      <c r="E34" s="48" t="s">
        <v>8</v>
      </c>
      <c r="F34" s="47" t="s">
        <v>10</v>
      </c>
      <c r="G34" s="47" t="s">
        <v>9</v>
      </c>
      <c r="H34" s="52">
        <v>5</v>
      </c>
      <c r="I34" s="49">
        <v>1490.9</v>
      </c>
      <c r="J34" s="47">
        <v>48</v>
      </c>
    </row>
    <row r="35" spans="1:10" ht="24.75" customHeight="1" x14ac:dyDescent="0.25">
      <c r="A35" s="17">
        <v>19</v>
      </c>
      <c r="B35" s="59" t="s">
        <v>97</v>
      </c>
      <c r="C35" s="46">
        <v>1954</v>
      </c>
      <c r="D35" s="47"/>
      <c r="E35" s="48" t="s">
        <v>8</v>
      </c>
      <c r="F35" s="47" t="s">
        <v>11</v>
      </c>
      <c r="G35" s="47" t="s">
        <v>9</v>
      </c>
      <c r="H35" s="52">
        <v>4</v>
      </c>
      <c r="I35" s="49">
        <v>2065.6</v>
      </c>
      <c r="J35" s="47">
        <v>52</v>
      </c>
    </row>
    <row r="36" spans="1:10" ht="24.75" customHeight="1" x14ac:dyDescent="0.25">
      <c r="A36" s="17">
        <v>20</v>
      </c>
      <c r="B36" s="59" t="s">
        <v>98</v>
      </c>
      <c r="C36" s="46">
        <v>1955</v>
      </c>
      <c r="D36" s="47"/>
      <c r="E36" s="48" t="s">
        <v>8</v>
      </c>
      <c r="F36" s="50" t="s">
        <v>11</v>
      </c>
      <c r="G36" s="50" t="s">
        <v>9</v>
      </c>
      <c r="H36" s="52">
        <v>4</v>
      </c>
      <c r="I36" s="49">
        <v>2048.6999999999998</v>
      </c>
      <c r="J36" s="47">
        <v>56</v>
      </c>
    </row>
    <row r="37" spans="1:10" ht="24.75" customHeight="1" x14ac:dyDescent="0.25">
      <c r="A37" s="17">
        <v>21</v>
      </c>
      <c r="B37" s="58" t="s">
        <v>99</v>
      </c>
      <c r="C37" s="46">
        <v>1959</v>
      </c>
      <c r="D37" s="47"/>
      <c r="E37" s="48" t="s">
        <v>8</v>
      </c>
      <c r="F37" s="47" t="s">
        <v>11</v>
      </c>
      <c r="G37" s="47" t="s">
        <v>9</v>
      </c>
      <c r="H37" s="52">
        <v>4</v>
      </c>
      <c r="I37" s="49">
        <v>3475.9</v>
      </c>
      <c r="J37" s="47">
        <v>96</v>
      </c>
    </row>
    <row r="38" spans="1:10" ht="24.75" customHeight="1" x14ac:dyDescent="0.25">
      <c r="A38" s="17">
        <v>22</v>
      </c>
      <c r="B38" s="58" t="s">
        <v>100</v>
      </c>
      <c r="C38" s="46">
        <v>1959</v>
      </c>
      <c r="D38" s="47"/>
      <c r="E38" s="48" t="s">
        <v>8</v>
      </c>
      <c r="F38" s="47" t="s">
        <v>10</v>
      </c>
      <c r="G38" s="47" t="s">
        <v>9</v>
      </c>
      <c r="H38" s="53" t="s">
        <v>67</v>
      </c>
      <c r="I38" s="49">
        <v>3967.8</v>
      </c>
      <c r="J38" s="54">
        <v>91</v>
      </c>
    </row>
    <row r="39" spans="1:10" ht="24.75" customHeight="1" x14ac:dyDescent="0.25">
      <c r="A39" s="17">
        <v>23</v>
      </c>
      <c r="B39" s="58" t="s">
        <v>101</v>
      </c>
      <c r="C39" s="55">
        <v>1958</v>
      </c>
      <c r="D39" s="45"/>
      <c r="E39" s="55" t="s">
        <v>8</v>
      </c>
      <c r="F39" s="50" t="s">
        <v>11</v>
      </c>
      <c r="G39" s="47" t="s">
        <v>9</v>
      </c>
      <c r="H39" s="47">
        <v>4</v>
      </c>
      <c r="I39" s="56">
        <v>4388.2</v>
      </c>
      <c r="J39" s="57">
        <v>106</v>
      </c>
    </row>
    <row r="40" spans="1:10" ht="24" customHeight="1" x14ac:dyDescent="0.25">
      <c r="A40" s="136" t="s">
        <v>77</v>
      </c>
      <c r="B40" s="137"/>
      <c r="C40" s="23" t="s">
        <v>7</v>
      </c>
      <c r="D40" s="23" t="s">
        <v>7</v>
      </c>
      <c r="E40" s="23" t="s">
        <v>7</v>
      </c>
      <c r="F40" s="23" t="s">
        <v>7</v>
      </c>
      <c r="G40" s="23" t="s">
        <v>7</v>
      </c>
      <c r="H40" s="23" t="s">
        <v>7</v>
      </c>
      <c r="I40" s="60">
        <f>SUM(I29:I39)</f>
        <v>25059.5</v>
      </c>
      <c r="J40" s="61">
        <f>SUM(J29:J39)</f>
        <v>734</v>
      </c>
    </row>
    <row r="41" spans="1:10" ht="17.25" customHeight="1" x14ac:dyDescent="0.25">
      <c r="A41" s="138" t="s">
        <v>21</v>
      </c>
      <c r="B41" s="138"/>
      <c r="C41" s="138"/>
      <c r="D41" s="138"/>
      <c r="E41" s="138"/>
      <c r="F41" s="138"/>
      <c r="G41" s="138"/>
      <c r="H41" s="138"/>
      <c r="I41" s="138"/>
      <c r="J41" s="138"/>
    </row>
    <row r="42" spans="1:10" ht="15" customHeight="1" x14ac:dyDescent="0.25">
      <c r="A42" s="135" t="s">
        <v>22</v>
      </c>
      <c r="B42" s="135"/>
      <c r="C42" s="135"/>
      <c r="D42" s="135"/>
      <c r="E42" s="135"/>
      <c r="F42" s="135"/>
      <c r="G42" s="135"/>
      <c r="H42" s="135"/>
      <c r="I42" s="135"/>
      <c r="J42" s="135"/>
    </row>
    <row r="43" spans="1:10" ht="15.75" customHeight="1" x14ac:dyDescent="0.25">
      <c r="A43" s="129" t="s">
        <v>23</v>
      </c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0" ht="15" customHeight="1" x14ac:dyDescent="0.25">
      <c r="A44" s="129" t="s">
        <v>24</v>
      </c>
      <c r="B44" s="129"/>
      <c r="C44" s="129"/>
      <c r="D44" s="129"/>
      <c r="E44" s="129"/>
      <c r="F44" s="129"/>
      <c r="G44" s="129"/>
      <c r="H44" s="129"/>
      <c r="I44" s="129"/>
      <c r="J44" s="129"/>
    </row>
    <row r="45" spans="1:10" ht="15" customHeight="1" x14ac:dyDescent="0.25">
      <c r="A45" s="129" t="s">
        <v>25</v>
      </c>
      <c r="B45" s="129"/>
      <c r="C45" s="129"/>
      <c r="D45" s="129"/>
      <c r="E45" s="129"/>
      <c r="F45" s="129"/>
      <c r="G45" s="129"/>
      <c r="H45" s="129"/>
      <c r="I45" s="129"/>
      <c r="J45" s="129"/>
    </row>
  </sheetData>
  <mergeCells count="28">
    <mergeCell ref="G2:J2"/>
    <mergeCell ref="G1:J1"/>
    <mergeCell ref="A7:A9"/>
    <mergeCell ref="A4:J4"/>
    <mergeCell ref="A5:J5"/>
    <mergeCell ref="A6:J6"/>
    <mergeCell ref="F7:F9"/>
    <mergeCell ref="E7:E9"/>
    <mergeCell ref="D7:D9"/>
    <mergeCell ref="I7:I8"/>
    <mergeCell ref="J7:J8"/>
    <mergeCell ref="G3:J3"/>
    <mergeCell ref="H7:H9"/>
    <mergeCell ref="G7:G9"/>
    <mergeCell ref="C7:C9"/>
    <mergeCell ref="B7:B9"/>
    <mergeCell ref="A19:B19"/>
    <mergeCell ref="A20:J20"/>
    <mergeCell ref="A11:B11"/>
    <mergeCell ref="A12:J12"/>
    <mergeCell ref="A44:J44"/>
    <mergeCell ref="A45:J45"/>
    <mergeCell ref="A43:J43"/>
    <mergeCell ref="A27:B27"/>
    <mergeCell ref="A28:J28"/>
    <mergeCell ref="A42:J42"/>
    <mergeCell ref="A40:B40"/>
    <mergeCell ref="A41:J41"/>
  </mergeCells>
  <printOptions horizontalCentered="1" verticalCentered="1"/>
  <pageMargins left="0.39370078740157483" right="0.39370078740157483" top="0.19685039370078741" bottom="0.35433070866141736" header="0.31496062992125984" footer="0.31496062992125984"/>
  <pageSetup paperSize="9" scale="8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54"/>
  <sheetViews>
    <sheetView view="pageBreakPreview" topLeftCell="D13" zoomScale="60" zoomScaleNormal="90" workbookViewId="0">
      <selection activeCell="D33" sqref="D33"/>
    </sheetView>
  </sheetViews>
  <sheetFormatPr defaultRowHeight="15" x14ac:dyDescent="0.25"/>
  <cols>
    <col min="1" max="1" width="4.85546875" style="7" customWidth="1"/>
    <col min="2" max="2" width="33.28515625" style="8" customWidth="1"/>
    <col min="3" max="3" width="16.28515625" style="8" customWidth="1"/>
    <col min="4" max="4" width="15.85546875" style="8" bestFit="1" customWidth="1"/>
    <col min="5" max="5" width="6.28515625" style="8" customWidth="1"/>
    <col min="6" max="6" width="14.28515625" style="8" bestFit="1" customWidth="1"/>
    <col min="7" max="7" width="14.28515625" style="10" bestFit="1" customWidth="1"/>
    <col min="8" max="8" width="15.85546875" style="8" customWidth="1"/>
    <col min="9" max="9" width="16.85546875" style="8" customWidth="1"/>
    <col min="10" max="10" width="11.5703125" style="8" bestFit="1" customWidth="1"/>
    <col min="11" max="11" width="15.140625" style="8" customWidth="1"/>
    <col min="12" max="12" width="13.28515625" style="8" customWidth="1"/>
    <col min="13" max="13" width="13" style="8" bestFit="1" customWidth="1"/>
    <col min="14" max="14" width="7.28515625" style="8" customWidth="1"/>
    <col min="15" max="15" width="14.140625" style="8" customWidth="1"/>
    <col min="16" max="16" width="16.5703125" style="8" bestFit="1" customWidth="1"/>
    <col min="17" max="17" width="13.85546875" style="8" customWidth="1"/>
    <col min="18" max="18" width="16.5703125" style="8" bestFit="1" customWidth="1"/>
    <col min="19" max="21" width="15.5703125" style="8" customWidth="1"/>
    <col min="22" max="22" width="14.42578125" style="8" customWidth="1"/>
    <col min="23" max="23" width="14.42578125" style="8" bestFit="1" customWidth="1"/>
    <col min="24" max="24" width="10.5703125" style="8" bestFit="1" customWidth="1"/>
    <col min="25" max="25" width="9.28515625" style="8" bestFit="1" customWidth="1"/>
    <col min="26" max="26" width="14.85546875" style="8" customWidth="1"/>
    <col min="27" max="27" width="12.140625" style="8" customWidth="1"/>
    <col min="28" max="28" width="16.140625" style="8" customWidth="1"/>
    <col min="29" max="31" width="9.140625" style="8"/>
    <col min="32" max="32" width="15.28515625" style="8" bestFit="1" customWidth="1"/>
    <col min="33" max="16384" width="9.140625" style="8"/>
  </cols>
  <sheetData>
    <row r="1" spans="1:33" x14ac:dyDescent="0.25">
      <c r="D1" s="9"/>
      <c r="Q1" s="9"/>
      <c r="W1" s="9"/>
      <c r="Z1" s="183"/>
      <c r="AA1" s="183"/>
      <c r="AB1" s="183"/>
    </row>
    <row r="2" spans="1:33" ht="18.75" x14ac:dyDescent="0.25">
      <c r="A2" s="154" t="s">
        <v>27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5"/>
      <c r="AG2" s="155"/>
    </row>
    <row r="3" spans="1:33" ht="20.25" x14ac:dyDescent="0.2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5"/>
      <c r="AG3" s="155"/>
    </row>
    <row r="4" spans="1:33" ht="15.75" x14ac:dyDescent="0.25">
      <c r="A4" s="157" t="s">
        <v>28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5"/>
      <c r="AG4" s="155"/>
    </row>
    <row r="5" spans="1:33" ht="15" customHeight="1" x14ac:dyDescent="0.25">
      <c r="A5" s="149" t="s">
        <v>1</v>
      </c>
      <c r="B5" s="149" t="s">
        <v>2</v>
      </c>
      <c r="C5" s="158" t="s">
        <v>29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60"/>
      <c r="Y5" s="161" t="s">
        <v>30</v>
      </c>
      <c r="Z5" s="162"/>
      <c r="AA5" s="162"/>
      <c r="AB5" s="162"/>
      <c r="AC5" s="163"/>
      <c r="AD5" s="149" t="s">
        <v>31</v>
      </c>
      <c r="AE5" s="149" t="s">
        <v>32</v>
      </c>
      <c r="AF5" s="22"/>
      <c r="AG5" s="22"/>
    </row>
    <row r="6" spans="1:33" ht="15" customHeight="1" x14ac:dyDescent="0.25">
      <c r="A6" s="150"/>
      <c r="B6" s="150"/>
      <c r="C6" s="149" t="s">
        <v>33</v>
      </c>
      <c r="D6" s="167" t="s">
        <v>34</v>
      </c>
      <c r="E6" s="168"/>
      <c r="F6" s="168"/>
      <c r="G6" s="168"/>
      <c r="H6" s="168"/>
      <c r="I6" s="168"/>
      <c r="J6" s="168"/>
      <c r="K6" s="168"/>
      <c r="L6" s="168"/>
      <c r="M6" s="169"/>
      <c r="N6" s="173" t="s">
        <v>35</v>
      </c>
      <c r="O6" s="174"/>
      <c r="P6" s="149" t="s">
        <v>36</v>
      </c>
      <c r="Q6" s="149" t="s">
        <v>37</v>
      </c>
      <c r="R6" s="149" t="s">
        <v>38</v>
      </c>
      <c r="S6" s="149" t="s">
        <v>39</v>
      </c>
      <c r="T6" s="173" t="s">
        <v>68</v>
      </c>
      <c r="U6" s="174"/>
      <c r="V6" s="180" t="s">
        <v>40</v>
      </c>
      <c r="W6" s="181"/>
      <c r="X6" s="182"/>
      <c r="Y6" s="164"/>
      <c r="Z6" s="165"/>
      <c r="AA6" s="165"/>
      <c r="AB6" s="165"/>
      <c r="AC6" s="166"/>
      <c r="AD6" s="150"/>
      <c r="AE6" s="150"/>
      <c r="AF6" s="22"/>
      <c r="AG6" s="22"/>
    </row>
    <row r="7" spans="1:33" ht="48.75" customHeight="1" x14ac:dyDescent="0.25">
      <c r="A7" s="150"/>
      <c r="B7" s="150"/>
      <c r="C7" s="150"/>
      <c r="D7" s="170"/>
      <c r="E7" s="171"/>
      <c r="F7" s="171"/>
      <c r="G7" s="171"/>
      <c r="H7" s="171"/>
      <c r="I7" s="171"/>
      <c r="J7" s="171"/>
      <c r="K7" s="171"/>
      <c r="L7" s="171"/>
      <c r="M7" s="172"/>
      <c r="N7" s="175"/>
      <c r="O7" s="176"/>
      <c r="P7" s="150"/>
      <c r="Q7" s="150"/>
      <c r="R7" s="150"/>
      <c r="S7" s="150"/>
      <c r="T7" s="175"/>
      <c r="U7" s="176"/>
      <c r="V7" s="149" t="s">
        <v>41</v>
      </c>
      <c r="W7" s="149" t="s">
        <v>42</v>
      </c>
      <c r="X7" s="149" t="s">
        <v>43</v>
      </c>
      <c r="Y7" s="149" t="s">
        <v>44</v>
      </c>
      <c r="Z7" s="149" t="s">
        <v>45</v>
      </c>
      <c r="AA7" s="149" t="s">
        <v>46</v>
      </c>
      <c r="AB7" s="149" t="s">
        <v>47</v>
      </c>
      <c r="AC7" s="149" t="s">
        <v>48</v>
      </c>
      <c r="AD7" s="150"/>
      <c r="AE7" s="150"/>
      <c r="AF7" s="22"/>
      <c r="AG7" s="22"/>
    </row>
    <row r="8" spans="1:33" ht="67.5" customHeight="1" x14ac:dyDescent="0.25">
      <c r="A8" s="150"/>
      <c r="B8" s="150"/>
      <c r="C8" s="151"/>
      <c r="D8" s="11" t="s">
        <v>49</v>
      </c>
      <c r="E8" s="184" t="s">
        <v>50</v>
      </c>
      <c r="F8" s="185"/>
      <c r="G8" s="12" t="s">
        <v>51</v>
      </c>
      <c r="H8" s="11" t="s">
        <v>52</v>
      </c>
      <c r="I8" s="11" t="s">
        <v>53</v>
      </c>
      <c r="J8" s="184" t="s">
        <v>54</v>
      </c>
      <c r="K8" s="185"/>
      <c r="L8" s="11" t="s">
        <v>55</v>
      </c>
      <c r="M8" s="11" t="s">
        <v>56</v>
      </c>
      <c r="N8" s="177"/>
      <c r="O8" s="178"/>
      <c r="P8" s="151"/>
      <c r="Q8" s="151"/>
      <c r="R8" s="151"/>
      <c r="S8" s="151"/>
      <c r="T8" s="177"/>
      <c r="U8" s="178"/>
      <c r="V8" s="151"/>
      <c r="W8" s="151"/>
      <c r="X8" s="151"/>
      <c r="Y8" s="151"/>
      <c r="Z8" s="151"/>
      <c r="AA8" s="151"/>
      <c r="AB8" s="151"/>
      <c r="AC8" s="151"/>
      <c r="AD8" s="150"/>
      <c r="AE8" s="150"/>
      <c r="AF8" s="22"/>
      <c r="AG8" s="22"/>
    </row>
    <row r="9" spans="1:33" x14ac:dyDescent="0.25">
      <c r="A9" s="151"/>
      <c r="B9" s="151"/>
      <c r="C9" s="13" t="s">
        <v>57</v>
      </c>
      <c r="D9" s="13" t="s">
        <v>57</v>
      </c>
      <c r="E9" s="13" t="s">
        <v>58</v>
      </c>
      <c r="F9" s="13" t="s">
        <v>57</v>
      </c>
      <c r="G9" s="14" t="s">
        <v>57</v>
      </c>
      <c r="H9" s="13" t="s">
        <v>57</v>
      </c>
      <c r="I9" s="13" t="s">
        <v>57</v>
      </c>
      <c r="J9" s="13" t="s">
        <v>58</v>
      </c>
      <c r="K9" s="13" t="s">
        <v>57</v>
      </c>
      <c r="L9" s="13" t="s">
        <v>57</v>
      </c>
      <c r="M9" s="13" t="s">
        <v>57</v>
      </c>
      <c r="N9" s="13" t="s">
        <v>58</v>
      </c>
      <c r="O9" s="13" t="s">
        <v>57</v>
      </c>
      <c r="P9" s="13" t="s">
        <v>57</v>
      </c>
      <c r="Q9" s="13" t="s">
        <v>57</v>
      </c>
      <c r="R9" s="13" t="s">
        <v>57</v>
      </c>
      <c r="S9" s="13" t="s">
        <v>57</v>
      </c>
      <c r="T9" s="13"/>
      <c r="U9" s="13" t="s">
        <v>57</v>
      </c>
      <c r="V9" s="13" t="s">
        <v>57</v>
      </c>
      <c r="W9" s="13" t="s">
        <v>57</v>
      </c>
      <c r="X9" s="13" t="s">
        <v>57</v>
      </c>
      <c r="Y9" s="13" t="s">
        <v>57</v>
      </c>
      <c r="Z9" s="13" t="s">
        <v>57</v>
      </c>
      <c r="AA9" s="13" t="s">
        <v>57</v>
      </c>
      <c r="AB9" s="13" t="s">
        <v>57</v>
      </c>
      <c r="AC9" s="13" t="s">
        <v>57</v>
      </c>
      <c r="AD9" s="151"/>
      <c r="AE9" s="151"/>
      <c r="AF9" s="22"/>
      <c r="AG9" s="22"/>
    </row>
    <row r="10" spans="1:33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5" t="s">
        <v>69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  <c r="M10" s="1">
        <v>13</v>
      </c>
      <c r="N10" s="1">
        <v>14</v>
      </c>
      <c r="O10" s="1">
        <v>15</v>
      </c>
      <c r="P10" s="1">
        <v>16</v>
      </c>
      <c r="Q10" s="1">
        <v>17</v>
      </c>
      <c r="R10" s="1">
        <v>18</v>
      </c>
      <c r="S10" s="1">
        <v>19</v>
      </c>
      <c r="T10" s="1">
        <v>20</v>
      </c>
      <c r="U10" s="1">
        <v>21</v>
      </c>
      <c r="V10" s="1">
        <v>22</v>
      </c>
      <c r="W10" s="1">
        <v>23</v>
      </c>
      <c r="X10" s="1">
        <v>24</v>
      </c>
      <c r="Y10" s="1">
        <v>25</v>
      </c>
      <c r="Z10" s="1">
        <v>26</v>
      </c>
      <c r="AA10" s="1">
        <v>27</v>
      </c>
      <c r="AB10" s="1">
        <v>28</v>
      </c>
      <c r="AC10" s="1">
        <v>29</v>
      </c>
      <c r="AD10" s="1">
        <v>30</v>
      </c>
      <c r="AE10" s="1">
        <v>31</v>
      </c>
      <c r="AF10" s="22"/>
      <c r="AG10" s="22"/>
    </row>
    <row r="11" spans="1:33" ht="30.75" customHeight="1" x14ac:dyDescent="0.25">
      <c r="A11" s="190" t="s">
        <v>74</v>
      </c>
      <c r="B11" s="191"/>
      <c r="C11" s="29">
        <f t="shared" ref="C11:L11" si="0">C19+C27+C40</f>
        <v>438182218.13</v>
      </c>
      <c r="D11" s="29">
        <f t="shared" si="0"/>
        <v>11416493.68</v>
      </c>
      <c r="E11" s="30">
        <f t="shared" si="0"/>
        <v>3</v>
      </c>
      <c r="F11" s="28">
        <f t="shared" si="0"/>
        <v>4838427</v>
      </c>
      <c r="G11" s="29">
        <f t="shared" si="0"/>
        <v>9759683.2300000004</v>
      </c>
      <c r="H11" s="29">
        <f t="shared" si="0"/>
        <v>20362711.66</v>
      </c>
      <c r="I11" s="29">
        <f t="shared" si="0"/>
        <v>57240721.859999999</v>
      </c>
      <c r="J11" s="30">
        <f t="shared" si="0"/>
        <v>6</v>
      </c>
      <c r="K11" s="29">
        <f t="shared" si="0"/>
        <v>16628040</v>
      </c>
      <c r="L11" s="32">
        <f t="shared" si="0"/>
        <v>23721727.039999999</v>
      </c>
      <c r="M11" s="29" t="s">
        <v>13</v>
      </c>
      <c r="N11" s="29" t="s">
        <v>13</v>
      </c>
      <c r="O11" s="29" t="s">
        <v>13</v>
      </c>
      <c r="P11" s="29">
        <f>P19+P27+P40</f>
        <v>114931069.73</v>
      </c>
      <c r="Q11" s="29">
        <f>Q19+Q27+Q40</f>
        <v>36727356.979999997</v>
      </c>
      <c r="R11" s="29">
        <f>R19+R27+R40</f>
        <v>62992605.240000002</v>
      </c>
      <c r="S11" s="29">
        <f>S19+S27+S40</f>
        <v>52416036.329999998</v>
      </c>
      <c r="T11" s="29" t="s">
        <v>13</v>
      </c>
      <c r="U11" s="29" t="s">
        <v>13</v>
      </c>
      <c r="V11" s="29">
        <f>V19+V27+V40</f>
        <v>20981822.289999999</v>
      </c>
      <c r="W11" s="29">
        <f>W19+W27+W40</f>
        <v>6165523.0899999999</v>
      </c>
      <c r="X11" s="29" t="s">
        <v>13</v>
      </c>
      <c r="Y11" s="29" t="s">
        <v>13</v>
      </c>
      <c r="Z11" s="29">
        <f>Z19+Z27+Z40</f>
        <v>0</v>
      </c>
      <c r="AA11" s="29" t="s">
        <v>13</v>
      </c>
      <c r="AB11" s="29">
        <f>AB19+AB27+AB40</f>
        <v>438182218.13</v>
      </c>
      <c r="AC11" s="29" t="s">
        <v>13</v>
      </c>
      <c r="AD11" s="42">
        <v>2026</v>
      </c>
      <c r="AE11" s="42">
        <v>2028</v>
      </c>
      <c r="AF11" s="16"/>
      <c r="AG11" s="22"/>
    </row>
    <row r="12" spans="1:33" ht="21" customHeight="1" x14ac:dyDescent="0.25">
      <c r="A12" s="139">
        <v>2026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22"/>
      <c r="AG12" s="22"/>
    </row>
    <row r="13" spans="1:33" ht="24" customHeight="1" x14ac:dyDescent="0.25">
      <c r="A13" s="2">
        <v>1</v>
      </c>
      <c r="B13" s="76" t="s">
        <v>81</v>
      </c>
      <c r="C13" s="67">
        <f t="shared" ref="C13:C18" si="1">D13+F13+G13+H13+I13+K13+L13+M13+O13+P13+Q13+R13+S13+W13+V13+X13</f>
        <v>14655614.98</v>
      </c>
      <c r="D13" s="78"/>
      <c r="E13" s="79"/>
      <c r="F13" s="79"/>
      <c r="G13" s="80"/>
      <c r="H13" s="78"/>
      <c r="I13" s="78"/>
      <c r="J13" s="78"/>
      <c r="K13" s="81"/>
      <c r="L13" s="82"/>
      <c r="M13" s="82"/>
      <c r="N13" s="82"/>
      <c r="O13" s="82"/>
      <c r="P13" s="83">
        <v>13761140.83</v>
      </c>
      <c r="Q13" s="78"/>
      <c r="R13" s="78"/>
      <c r="S13" s="78"/>
      <c r="T13" s="78"/>
      <c r="U13" s="78"/>
      <c r="V13" s="78">
        <v>688057.04</v>
      </c>
      <c r="W13" s="78">
        <f t="shared" ref="W13:W18" si="2">ROUND((D13+F13+G13+H13+I13+K13+L13+M13+O13+P13+Q13+R13+S13)*1.5%,2)</f>
        <v>206417.11</v>
      </c>
      <c r="X13" s="78"/>
      <c r="Y13" s="84"/>
      <c r="Z13" s="78"/>
      <c r="AA13" s="84"/>
      <c r="AB13" s="79">
        <f>C13</f>
        <v>14655614.98</v>
      </c>
      <c r="AC13" s="2"/>
      <c r="AD13" s="2">
        <v>2026</v>
      </c>
      <c r="AE13" s="2">
        <v>2026</v>
      </c>
      <c r="AF13" s="25"/>
      <c r="AG13" s="25"/>
    </row>
    <row r="14" spans="1:33" ht="24.75" customHeight="1" x14ac:dyDescent="0.25">
      <c r="A14" s="2">
        <v>2</v>
      </c>
      <c r="B14" s="103" t="s">
        <v>82</v>
      </c>
      <c r="C14" s="67">
        <f t="shared" si="1"/>
        <v>15264742.17</v>
      </c>
      <c r="D14" s="78"/>
      <c r="E14" s="79"/>
      <c r="F14" s="79"/>
      <c r="G14" s="80"/>
      <c r="H14" s="78"/>
      <c r="I14" s="78"/>
      <c r="J14" s="78"/>
      <c r="K14" s="81"/>
      <c r="L14" s="82"/>
      <c r="M14" s="82"/>
      <c r="N14" s="82"/>
      <c r="O14" s="82"/>
      <c r="P14" s="83"/>
      <c r="Q14" s="78">
        <v>4486465.04</v>
      </c>
      <c r="R14" s="78"/>
      <c r="S14" s="78">
        <v>9846626.1999999993</v>
      </c>
      <c r="T14" s="78"/>
      <c r="U14" s="78"/>
      <c r="V14" s="78">
        <v>716654.56</v>
      </c>
      <c r="W14" s="78">
        <f t="shared" si="2"/>
        <v>214996.37</v>
      </c>
      <c r="X14" s="78"/>
      <c r="Y14" s="84"/>
      <c r="Z14" s="78"/>
      <c r="AA14" s="84"/>
      <c r="AB14" s="78">
        <f>C14-Z14</f>
        <v>15264742.17</v>
      </c>
      <c r="AC14" s="2"/>
      <c r="AD14" s="2">
        <v>2026</v>
      </c>
      <c r="AE14" s="2">
        <v>2026</v>
      </c>
      <c r="AF14" s="25"/>
      <c r="AG14" s="25"/>
    </row>
    <row r="15" spans="1:33" ht="25.5" customHeight="1" x14ac:dyDescent="0.25">
      <c r="A15" s="2">
        <v>3</v>
      </c>
      <c r="B15" s="103" t="s">
        <v>83</v>
      </c>
      <c r="C15" s="67">
        <f t="shared" si="1"/>
        <v>11694908.550000001</v>
      </c>
      <c r="D15" s="78"/>
      <c r="E15" s="79"/>
      <c r="F15" s="79"/>
      <c r="G15" s="80"/>
      <c r="H15" s="78"/>
      <c r="I15" s="78"/>
      <c r="J15" s="78"/>
      <c r="K15" s="81"/>
      <c r="L15" s="82"/>
      <c r="M15" s="82"/>
      <c r="N15" s="82"/>
      <c r="O15" s="82"/>
      <c r="P15" s="83">
        <v>10981134.789999999</v>
      </c>
      <c r="Q15" s="78"/>
      <c r="R15" s="78"/>
      <c r="S15" s="78"/>
      <c r="T15" s="78"/>
      <c r="U15" s="78"/>
      <c r="V15" s="78">
        <v>549056.74</v>
      </c>
      <c r="W15" s="78">
        <f t="shared" si="2"/>
        <v>164717.01999999999</v>
      </c>
      <c r="X15" s="78"/>
      <c r="Y15" s="84"/>
      <c r="Z15" s="78"/>
      <c r="AA15" s="84"/>
      <c r="AB15" s="78">
        <f>C15-Z15</f>
        <v>11694908.550000001</v>
      </c>
      <c r="AC15" s="2"/>
      <c r="AD15" s="2">
        <v>2026</v>
      </c>
      <c r="AE15" s="2">
        <v>2026</v>
      </c>
      <c r="AF15" s="25"/>
      <c r="AG15" s="25"/>
    </row>
    <row r="16" spans="1:33" ht="29.25" customHeight="1" x14ac:dyDescent="0.25">
      <c r="A16" s="2">
        <v>4</v>
      </c>
      <c r="B16" s="76" t="s">
        <v>70</v>
      </c>
      <c r="C16" s="67">
        <f t="shared" si="1"/>
        <v>23370955.989999998</v>
      </c>
      <c r="D16" s="78"/>
      <c r="E16" s="79"/>
      <c r="F16" s="79"/>
      <c r="G16" s="80"/>
      <c r="H16" s="78"/>
      <c r="I16" s="78"/>
      <c r="J16" s="78"/>
      <c r="K16" s="81"/>
      <c r="L16" s="82"/>
      <c r="M16" s="82"/>
      <c r="N16" s="82"/>
      <c r="O16" s="82"/>
      <c r="P16" s="83"/>
      <c r="Q16" s="78">
        <v>2198318.4900000002</v>
      </c>
      <c r="R16" s="78">
        <v>14921502.66</v>
      </c>
      <c r="S16" s="78">
        <v>4824738.47</v>
      </c>
      <c r="T16" s="78"/>
      <c r="U16" s="78"/>
      <c r="V16" s="78">
        <v>1097227.98</v>
      </c>
      <c r="W16" s="78">
        <f t="shared" si="2"/>
        <v>329168.39</v>
      </c>
      <c r="X16" s="78"/>
      <c r="Y16" s="84"/>
      <c r="Z16" s="78"/>
      <c r="AA16" s="84"/>
      <c r="AB16" s="78">
        <f>C16-Z16</f>
        <v>23370955.989999998</v>
      </c>
      <c r="AC16" s="2"/>
      <c r="AD16" s="2">
        <v>2026</v>
      </c>
      <c r="AE16" s="2">
        <v>2026</v>
      </c>
      <c r="AF16" s="104"/>
      <c r="AG16" s="104"/>
    </row>
    <row r="17" spans="1:33" ht="26.25" customHeight="1" x14ac:dyDescent="0.25">
      <c r="A17" s="2">
        <v>5</v>
      </c>
      <c r="B17" s="76" t="s">
        <v>66</v>
      </c>
      <c r="C17" s="85">
        <f t="shared" si="1"/>
        <v>77211200.299999997</v>
      </c>
      <c r="D17" s="79">
        <v>4796766.2300000004</v>
      </c>
      <c r="E17" s="86">
        <v>1</v>
      </c>
      <c r="F17" s="79">
        <v>1612809</v>
      </c>
      <c r="G17" s="87">
        <v>3738789.92</v>
      </c>
      <c r="H17" s="79">
        <v>8555618.7799999993</v>
      </c>
      <c r="I17" s="79">
        <v>19659845.02</v>
      </c>
      <c r="J17" s="88">
        <v>1</v>
      </c>
      <c r="K17" s="81">
        <v>2771340</v>
      </c>
      <c r="L17" s="89">
        <v>9087441.8699999992</v>
      </c>
      <c r="M17" s="89"/>
      <c r="N17" s="89"/>
      <c r="O17" s="89"/>
      <c r="P17" s="85"/>
      <c r="Q17" s="79">
        <v>11776869.32</v>
      </c>
      <c r="R17" s="90"/>
      <c r="S17" s="79">
        <v>10364689.57</v>
      </c>
      <c r="T17" s="79"/>
      <c r="U17" s="79"/>
      <c r="V17" s="85">
        <f>3537568.04+224000</f>
        <v>3761568.04</v>
      </c>
      <c r="W17" s="78">
        <f t="shared" si="2"/>
        <v>1085462.55</v>
      </c>
      <c r="X17" s="91"/>
      <c r="Y17" s="91"/>
      <c r="Z17" s="79"/>
      <c r="AA17" s="91"/>
      <c r="AB17" s="78">
        <f>C17</f>
        <v>77211200.299999997</v>
      </c>
      <c r="AC17" s="2"/>
      <c r="AD17" s="2">
        <v>2026</v>
      </c>
      <c r="AE17" s="2">
        <v>2027</v>
      </c>
      <c r="AF17" s="25"/>
      <c r="AG17" s="25"/>
    </row>
    <row r="18" spans="1:33" ht="29.25" customHeight="1" x14ac:dyDescent="0.25">
      <c r="A18" s="2">
        <v>6</v>
      </c>
      <c r="B18" s="76" t="s">
        <v>84</v>
      </c>
      <c r="C18" s="67">
        <f t="shared" si="1"/>
        <v>12211909.810000001</v>
      </c>
      <c r="D18" s="78"/>
      <c r="E18" s="86"/>
      <c r="F18" s="79"/>
      <c r="G18" s="80"/>
      <c r="H18" s="78"/>
      <c r="I18" s="78"/>
      <c r="J18" s="88"/>
      <c r="K18" s="81"/>
      <c r="L18" s="82"/>
      <c r="M18" s="82"/>
      <c r="N18" s="82"/>
      <c r="O18" s="82"/>
      <c r="P18" s="83">
        <v>11466581.98</v>
      </c>
      <c r="Q18" s="78"/>
      <c r="R18" s="78"/>
      <c r="S18" s="78"/>
      <c r="T18" s="78"/>
      <c r="U18" s="78"/>
      <c r="V18" s="78">
        <v>573329.1</v>
      </c>
      <c r="W18" s="78">
        <f t="shared" si="2"/>
        <v>171998.73</v>
      </c>
      <c r="X18" s="78"/>
      <c r="Y18" s="84"/>
      <c r="Z18" s="79"/>
      <c r="AA18" s="91"/>
      <c r="AB18" s="79">
        <f>C18</f>
        <v>12211909.810000001</v>
      </c>
      <c r="AC18" s="2"/>
      <c r="AD18" s="2">
        <v>2026</v>
      </c>
      <c r="AE18" s="2">
        <v>2026</v>
      </c>
      <c r="AF18" s="25"/>
      <c r="AG18" s="25"/>
    </row>
    <row r="19" spans="1:33" ht="28.5" customHeight="1" x14ac:dyDescent="0.25">
      <c r="A19" s="139" t="s">
        <v>71</v>
      </c>
      <c r="B19" s="139"/>
      <c r="C19" s="6">
        <f t="shared" ref="C19:L19" si="3">SUM(C13:C18)</f>
        <v>154409331.80000001</v>
      </c>
      <c r="D19" s="29">
        <f t="shared" si="3"/>
        <v>4796766.2300000004</v>
      </c>
      <c r="E19" s="30">
        <f t="shared" si="3"/>
        <v>1</v>
      </c>
      <c r="F19" s="29">
        <f t="shared" si="3"/>
        <v>1612809</v>
      </c>
      <c r="G19" s="29">
        <f t="shared" si="3"/>
        <v>3738789.92</v>
      </c>
      <c r="H19" s="29">
        <f t="shared" si="3"/>
        <v>8555618.7799999993</v>
      </c>
      <c r="I19" s="29">
        <f t="shared" si="3"/>
        <v>19659845.02</v>
      </c>
      <c r="J19" s="31">
        <f t="shared" si="3"/>
        <v>1</v>
      </c>
      <c r="K19" s="29">
        <f t="shared" si="3"/>
        <v>2771340</v>
      </c>
      <c r="L19" s="32">
        <f t="shared" si="3"/>
        <v>9087441.8699999992</v>
      </c>
      <c r="M19" s="6">
        <f>SUM(M17:M18)</f>
        <v>0</v>
      </c>
      <c r="N19" s="6">
        <f>SUM(N17:N18)</f>
        <v>0</v>
      </c>
      <c r="O19" s="6">
        <f>SUM(O17:O18)</f>
        <v>0</v>
      </c>
      <c r="P19" s="29">
        <f>SUM(P13:P18)</f>
        <v>36208857.600000001</v>
      </c>
      <c r="Q19" s="6">
        <f>SUM(Q13:Q18)</f>
        <v>18461652.850000001</v>
      </c>
      <c r="R19" s="6">
        <f>SUM(R13:R18)</f>
        <v>14921502.66</v>
      </c>
      <c r="S19" s="29">
        <f>SUM(S13:S18)</f>
        <v>25036054.239999998</v>
      </c>
      <c r="T19" s="6"/>
      <c r="U19" s="6"/>
      <c r="V19" s="6">
        <f>SUM(V13:V18)</f>
        <v>7385893.46</v>
      </c>
      <c r="W19" s="29">
        <f>SUM(W13:W18)</f>
        <v>2172760.17</v>
      </c>
      <c r="X19" s="6">
        <f>SUM(X17:X18)</f>
        <v>0</v>
      </c>
      <c r="Y19" s="6">
        <f>SUM(Y17:Y18)</f>
        <v>0</v>
      </c>
      <c r="Z19" s="6">
        <f>SUM(Z17:Z18)</f>
        <v>0</v>
      </c>
      <c r="AA19" s="6">
        <f>SUM(AA17:AA18)</f>
        <v>0</v>
      </c>
      <c r="AB19" s="6">
        <f>SUM(AB13:AB18)</f>
        <v>154409331.80000001</v>
      </c>
      <c r="AC19" s="6"/>
      <c r="AD19" s="29" t="s">
        <v>26</v>
      </c>
      <c r="AE19" s="29" t="s">
        <v>26</v>
      </c>
      <c r="AF19" s="25"/>
      <c r="AG19" s="25"/>
    </row>
    <row r="20" spans="1:33" ht="23.25" customHeight="1" x14ac:dyDescent="0.25">
      <c r="A20" s="139">
        <v>2027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25"/>
      <c r="AG20" s="25"/>
    </row>
    <row r="21" spans="1:33" s="35" customFormat="1" ht="33" customHeight="1" x14ac:dyDescent="0.25">
      <c r="A21" s="33">
        <v>7</v>
      </c>
      <c r="B21" s="101" t="s">
        <v>85</v>
      </c>
      <c r="C21" s="85">
        <f t="shared" ref="C21:C26" si="4">D21+F21+G21+H21+I21+K21+L21+M21+O21+P21+Q21+R21+S21+W21+V21+X21</f>
        <v>11492359.27</v>
      </c>
      <c r="D21" s="92"/>
      <c r="E21" s="97"/>
      <c r="F21" s="92"/>
      <c r="G21" s="94"/>
      <c r="H21" s="98"/>
      <c r="I21" s="98"/>
      <c r="J21" s="96"/>
      <c r="K21" s="92"/>
      <c r="L21" s="95"/>
      <c r="M21" s="95"/>
      <c r="N21" s="95"/>
      <c r="O21" s="95"/>
      <c r="P21" s="78">
        <v>10790947.67</v>
      </c>
      <c r="Q21" s="92"/>
      <c r="R21" s="99"/>
      <c r="S21" s="98"/>
      <c r="T21" s="98"/>
      <c r="U21" s="98"/>
      <c r="V21" s="84">
        <v>539547.38</v>
      </c>
      <c r="W21" s="78">
        <f t="shared" ref="W21:W26" si="5">ROUND((D21+F21+G21+H21+I21+K21+L21+M21+O21+P21+Q21+R21+S21)*1.5%,2)</f>
        <v>161864.22</v>
      </c>
      <c r="X21" s="84"/>
      <c r="Y21" s="84"/>
      <c r="Z21" s="84"/>
      <c r="AA21" s="84"/>
      <c r="AB21" s="78">
        <f t="shared" ref="AB21:AB26" si="6">C21</f>
        <v>11492359.27</v>
      </c>
      <c r="AC21" s="2"/>
      <c r="AD21" s="2">
        <v>2027</v>
      </c>
      <c r="AE21" s="2">
        <v>2027</v>
      </c>
      <c r="AF21" s="34"/>
      <c r="AG21" s="34"/>
    </row>
    <row r="22" spans="1:33" ht="26.25" customHeight="1" x14ac:dyDescent="0.25">
      <c r="A22" s="17">
        <v>8</v>
      </c>
      <c r="B22" s="76" t="s">
        <v>87</v>
      </c>
      <c r="C22" s="67">
        <f t="shared" si="4"/>
        <v>32889208.739999998</v>
      </c>
      <c r="D22" s="78">
        <v>2758769.68</v>
      </c>
      <c r="E22" s="86">
        <v>1</v>
      </c>
      <c r="F22" s="79">
        <v>1612809</v>
      </c>
      <c r="G22" s="80">
        <v>2150294.5499999998</v>
      </c>
      <c r="H22" s="78">
        <v>4920602.8600000003</v>
      </c>
      <c r="I22" s="78">
        <v>11306989.26</v>
      </c>
      <c r="J22" s="88">
        <v>1</v>
      </c>
      <c r="K22" s="81">
        <v>2771340</v>
      </c>
      <c r="L22" s="82">
        <v>5226470.8899999997</v>
      </c>
      <c r="M22" s="82"/>
      <c r="N22" s="82"/>
      <c r="O22" s="82"/>
      <c r="P22" s="83"/>
      <c r="Q22" s="78"/>
      <c r="R22" s="78"/>
      <c r="S22" s="78"/>
      <c r="T22" s="78"/>
      <c r="U22" s="78"/>
      <c r="V22" s="78">
        <f>1456723.36+224000</f>
        <v>1680723.36</v>
      </c>
      <c r="W22" s="78">
        <f t="shared" si="5"/>
        <v>461209.14</v>
      </c>
      <c r="X22" s="78"/>
      <c r="Y22" s="84"/>
      <c r="Z22" s="78"/>
      <c r="AA22" s="84"/>
      <c r="AB22" s="79">
        <f>C22</f>
        <v>32889208.739999998</v>
      </c>
      <c r="AC22" s="2"/>
      <c r="AD22" s="2">
        <v>2027</v>
      </c>
      <c r="AE22" s="2">
        <v>2027</v>
      </c>
      <c r="AF22" s="25"/>
      <c r="AG22" s="25"/>
    </row>
    <row r="23" spans="1:33" ht="26.25" customHeight="1" x14ac:dyDescent="0.25">
      <c r="A23" s="33">
        <v>9</v>
      </c>
      <c r="B23" s="76" t="s">
        <v>88</v>
      </c>
      <c r="C23" s="85">
        <f t="shared" si="4"/>
        <v>11831483.85</v>
      </c>
      <c r="D23" s="78"/>
      <c r="E23" s="78"/>
      <c r="F23" s="78"/>
      <c r="G23" s="80"/>
      <c r="H23" s="78"/>
      <c r="I23" s="78"/>
      <c r="J23" s="78"/>
      <c r="K23" s="78"/>
      <c r="L23" s="82"/>
      <c r="M23" s="82"/>
      <c r="N23" s="82"/>
      <c r="O23" s="82"/>
      <c r="P23" s="93">
        <v>11109374.5</v>
      </c>
      <c r="Q23" s="78"/>
      <c r="R23" s="78"/>
      <c r="S23" s="78"/>
      <c r="T23" s="78"/>
      <c r="U23" s="78"/>
      <c r="V23" s="78">
        <v>555468.73</v>
      </c>
      <c r="W23" s="78">
        <f t="shared" si="5"/>
        <v>166640.62</v>
      </c>
      <c r="X23" s="84"/>
      <c r="Y23" s="84"/>
      <c r="Z23" s="84"/>
      <c r="AA23" s="84"/>
      <c r="AB23" s="78">
        <f t="shared" si="6"/>
        <v>11831483.85</v>
      </c>
      <c r="AC23" s="2"/>
      <c r="AD23" s="2">
        <v>2027</v>
      </c>
      <c r="AE23" s="2">
        <v>2027</v>
      </c>
      <c r="AF23" s="25"/>
      <c r="AG23" s="25"/>
    </row>
    <row r="24" spans="1:33" ht="24.75" customHeight="1" x14ac:dyDescent="0.25">
      <c r="A24" s="17">
        <v>10</v>
      </c>
      <c r="B24" s="76" t="s">
        <v>89</v>
      </c>
      <c r="C24" s="85">
        <f t="shared" si="4"/>
        <v>53194756.539999999</v>
      </c>
      <c r="D24" s="78"/>
      <c r="E24" s="78"/>
      <c r="F24" s="78"/>
      <c r="G24" s="80"/>
      <c r="H24" s="78"/>
      <c r="I24" s="78"/>
      <c r="J24" s="78"/>
      <c r="K24" s="78"/>
      <c r="L24" s="82"/>
      <c r="M24" s="82"/>
      <c r="N24" s="82"/>
      <c r="O24" s="82"/>
      <c r="P24" s="83"/>
      <c r="Q24" s="78">
        <v>5003604.3499999996</v>
      </c>
      <c r="R24" s="78">
        <v>33962911.109999999</v>
      </c>
      <c r="S24" s="78">
        <v>10981612.75</v>
      </c>
      <c r="T24" s="78"/>
      <c r="U24" s="78"/>
      <c r="V24" s="78">
        <v>2497406.41</v>
      </c>
      <c r="W24" s="78">
        <f t="shared" si="5"/>
        <v>749221.92</v>
      </c>
      <c r="X24" s="84"/>
      <c r="Y24" s="84"/>
      <c r="Z24" s="78"/>
      <c r="AA24" s="84"/>
      <c r="AB24" s="78">
        <f t="shared" si="6"/>
        <v>53194756.539999999</v>
      </c>
      <c r="AC24" s="2"/>
      <c r="AD24" s="2">
        <v>2027</v>
      </c>
      <c r="AE24" s="2">
        <v>2027</v>
      </c>
      <c r="AF24" s="25"/>
      <c r="AG24" s="25"/>
    </row>
    <row r="25" spans="1:33" ht="27" customHeight="1" x14ac:dyDescent="0.25">
      <c r="A25" s="33">
        <v>11</v>
      </c>
      <c r="B25" s="76" t="s">
        <v>79</v>
      </c>
      <c r="C25" s="67">
        <f t="shared" si="4"/>
        <v>11882994.939999999</v>
      </c>
      <c r="D25" s="84"/>
      <c r="E25" s="84"/>
      <c r="F25" s="96"/>
      <c r="G25" s="94"/>
      <c r="H25" s="96"/>
      <c r="I25" s="96"/>
      <c r="J25" s="96"/>
      <c r="K25" s="96"/>
      <c r="L25" s="95"/>
      <c r="M25" s="95"/>
      <c r="N25" s="95"/>
      <c r="O25" s="95"/>
      <c r="P25" s="92">
        <v>11157741.720000001</v>
      </c>
      <c r="Q25" s="84"/>
      <c r="R25" s="84"/>
      <c r="S25" s="84"/>
      <c r="T25" s="84"/>
      <c r="U25" s="84"/>
      <c r="V25" s="78">
        <v>557887.09</v>
      </c>
      <c r="W25" s="78">
        <f t="shared" si="5"/>
        <v>167366.13</v>
      </c>
      <c r="X25" s="84"/>
      <c r="Y25" s="84"/>
      <c r="Z25" s="84"/>
      <c r="AA25" s="84"/>
      <c r="AB25" s="78">
        <f t="shared" si="6"/>
        <v>11882994.939999999</v>
      </c>
      <c r="AC25" s="2"/>
      <c r="AD25" s="2">
        <v>2027</v>
      </c>
      <c r="AE25" s="2">
        <v>2027</v>
      </c>
      <c r="AF25" s="25"/>
      <c r="AG25" s="25"/>
    </row>
    <row r="26" spans="1:33" ht="27" customHeight="1" x14ac:dyDescent="0.25">
      <c r="A26" s="17">
        <v>12</v>
      </c>
      <c r="B26" s="76" t="s">
        <v>90</v>
      </c>
      <c r="C26" s="67">
        <f t="shared" si="4"/>
        <v>11878741.73</v>
      </c>
      <c r="D26" s="84"/>
      <c r="E26" s="84"/>
      <c r="F26" s="96"/>
      <c r="G26" s="94"/>
      <c r="H26" s="96"/>
      <c r="I26" s="96"/>
      <c r="J26" s="96"/>
      <c r="K26" s="96"/>
      <c r="L26" s="95"/>
      <c r="M26" s="95"/>
      <c r="N26" s="95"/>
      <c r="O26" s="95"/>
      <c r="P26" s="102">
        <v>11153748.1</v>
      </c>
      <c r="Q26" s="84"/>
      <c r="R26" s="92"/>
      <c r="S26" s="84"/>
      <c r="T26" s="84"/>
      <c r="U26" s="84"/>
      <c r="V26" s="102">
        <v>557687.41</v>
      </c>
      <c r="W26" s="78">
        <f t="shared" si="5"/>
        <v>167306.22</v>
      </c>
      <c r="X26" s="84"/>
      <c r="Y26" s="84"/>
      <c r="Z26" s="102"/>
      <c r="AA26" s="84"/>
      <c r="AB26" s="78">
        <f t="shared" si="6"/>
        <v>11878741.73</v>
      </c>
      <c r="AC26" s="2"/>
      <c r="AD26" s="2">
        <v>2027</v>
      </c>
      <c r="AE26" s="2">
        <v>2027</v>
      </c>
      <c r="AF26" s="25"/>
      <c r="AG26" s="25"/>
    </row>
    <row r="27" spans="1:33" ht="27.75" customHeight="1" x14ac:dyDescent="0.25">
      <c r="A27" s="139" t="s">
        <v>72</v>
      </c>
      <c r="B27" s="139"/>
      <c r="C27" s="37">
        <f t="shared" ref="C27:L27" si="7">SUM(C21:C26)</f>
        <v>133169545.06999999</v>
      </c>
      <c r="D27" s="37">
        <f t="shared" si="7"/>
        <v>2758769.68</v>
      </c>
      <c r="E27" s="39">
        <f t="shared" si="7"/>
        <v>1</v>
      </c>
      <c r="F27" s="36">
        <f t="shared" si="7"/>
        <v>1612809</v>
      </c>
      <c r="G27" s="6">
        <f t="shared" si="7"/>
        <v>2150294.5499999998</v>
      </c>
      <c r="H27" s="36">
        <f t="shared" si="7"/>
        <v>4920602.8600000003</v>
      </c>
      <c r="I27" s="36">
        <f t="shared" si="7"/>
        <v>11306989.26</v>
      </c>
      <c r="J27" s="39">
        <f t="shared" si="7"/>
        <v>1</v>
      </c>
      <c r="K27" s="36">
        <f t="shared" si="7"/>
        <v>2771340</v>
      </c>
      <c r="L27" s="38">
        <f t="shared" si="7"/>
        <v>5226470.8899999997</v>
      </c>
      <c r="M27" s="36">
        <f>SUM(M22:M26)</f>
        <v>0</v>
      </c>
      <c r="N27" s="36">
        <f>SUM(N22:N26)</f>
        <v>0</v>
      </c>
      <c r="O27" s="36">
        <f>SUM(O22:O26)</f>
        <v>0</v>
      </c>
      <c r="P27" s="36">
        <f>SUM(P21:P26)</f>
        <v>44211811.990000002</v>
      </c>
      <c r="Q27" s="37">
        <f>SUM(Q21:Q26)</f>
        <v>5003604.3499999996</v>
      </c>
      <c r="R27" s="37">
        <f>SUM(R21:R26)</f>
        <v>33962911.109999999</v>
      </c>
      <c r="S27" s="37">
        <f>SUM(S21:S26)</f>
        <v>10981612.75</v>
      </c>
      <c r="T27" s="36"/>
      <c r="U27" s="36"/>
      <c r="V27" s="36">
        <f>SUM(V21:V26)</f>
        <v>6388720.3799999999</v>
      </c>
      <c r="W27" s="36">
        <f>SUM(W21:W26)</f>
        <v>1873608.25</v>
      </c>
      <c r="X27" s="36">
        <f>SUM(X22:X26)</f>
        <v>0</v>
      </c>
      <c r="Y27" s="36">
        <f>SUM(Y22:Y26)</f>
        <v>0</v>
      </c>
      <c r="Z27" s="36">
        <f>SUM(Z21:Z26)</f>
        <v>0</v>
      </c>
      <c r="AA27" s="36">
        <f>SUM(AA22:AA26)</f>
        <v>0</v>
      </c>
      <c r="AB27" s="36">
        <f>SUM(AB21:AB26)</f>
        <v>133169545.06999999</v>
      </c>
      <c r="AC27" s="24"/>
      <c r="AD27" s="20" t="s">
        <v>26</v>
      </c>
      <c r="AE27" s="20" t="s">
        <v>26</v>
      </c>
      <c r="AF27" s="25"/>
      <c r="AG27" s="25"/>
    </row>
    <row r="28" spans="1:33" ht="24.75" customHeight="1" x14ac:dyDescent="0.25">
      <c r="A28" s="139">
        <v>2028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25"/>
      <c r="AG28" s="25"/>
    </row>
    <row r="29" spans="1:33" ht="24" customHeight="1" x14ac:dyDescent="0.25">
      <c r="A29" s="17">
        <v>13</v>
      </c>
      <c r="B29" s="76" t="s">
        <v>91</v>
      </c>
      <c r="C29" s="67">
        <f t="shared" ref="C29:C30" si="8">D29+F29+G29+H29+I29+K29+L29+M29+O29+P29+Q29+R29+S29+W29+V29+X29</f>
        <v>17226718.170000002</v>
      </c>
      <c r="D29" s="92"/>
      <c r="E29" s="2"/>
      <c r="F29" s="92"/>
      <c r="G29" s="80">
        <v>861215.08</v>
      </c>
      <c r="H29" s="93"/>
      <c r="I29" s="93">
        <v>10449511.800000001</v>
      </c>
      <c r="J29" s="78">
        <v>1</v>
      </c>
      <c r="K29" s="81">
        <v>2771340</v>
      </c>
      <c r="L29" s="82">
        <v>2093255.35</v>
      </c>
      <c r="M29" s="82"/>
      <c r="N29" s="82"/>
      <c r="O29" s="82"/>
      <c r="P29" s="93"/>
      <c r="Q29" s="92"/>
      <c r="R29" s="92"/>
      <c r="S29" s="92"/>
      <c r="T29" s="92"/>
      <c r="U29" s="92"/>
      <c r="V29" s="92">
        <v>808766.11</v>
      </c>
      <c r="W29" s="78">
        <f t="shared" ref="W29:W39" si="9">ROUND((D29+F29+G29+H29+I29+K29+L29+M29+O29+P29+Q29+R29+S29)*1.5%,2)</f>
        <v>242629.83</v>
      </c>
      <c r="X29" s="84"/>
      <c r="Y29" s="84"/>
      <c r="Z29" s="84"/>
      <c r="AA29" s="84"/>
      <c r="AB29" s="78">
        <f t="shared" ref="AB29:AB31" si="10">C29</f>
        <v>17226718.170000002</v>
      </c>
      <c r="AC29" s="2"/>
      <c r="AD29" s="2">
        <v>2028</v>
      </c>
      <c r="AE29" s="2">
        <v>2028</v>
      </c>
      <c r="AF29" s="25"/>
      <c r="AG29" s="25"/>
    </row>
    <row r="30" spans="1:33" ht="25.5" customHeight="1" x14ac:dyDescent="0.25">
      <c r="A30" s="17">
        <v>14</v>
      </c>
      <c r="B30" s="76" t="s">
        <v>92</v>
      </c>
      <c r="C30" s="67">
        <f t="shared" si="8"/>
        <v>3225589</v>
      </c>
      <c r="D30" s="92"/>
      <c r="E30" s="2"/>
      <c r="F30" s="92"/>
      <c r="G30" s="94"/>
      <c r="H30" s="92"/>
      <c r="I30" s="92"/>
      <c r="J30" s="2"/>
      <c r="K30" s="92"/>
      <c r="L30" s="95"/>
      <c r="M30" s="95"/>
      <c r="N30" s="95"/>
      <c r="O30" s="95"/>
      <c r="P30" s="92"/>
      <c r="Q30" s="92"/>
      <c r="R30" s="92"/>
      <c r="S30" s="92">
        <v>3028722.07</v>
      </c>
      <c r="T30" s="92"/>
      <c r="U30" s="92"/>
      <c r="V30" s="92">
        <v>151436.1</v>
      </c>
      <c r="W30" s="78">
        <f t="shared" si="9"/>
        <v>45430.83</v>
      </c>
      <c r="X30" s="84"/>
      <c r="Y30" s="84"/>
      <c r="Z30" s="84"/>
      <c r="AA30" s="84"/>
      <c r="AB30" s="78">
        <f t="shared" si="10"/>
        <v>3225589</v>
      </c>
      <c r="AC30" s="2"/>
      <c r="AD30" s="2">
        <v>2028</v>
      </c>
      <c r="AE30" s="2">
        <v>2028</v>
      </c>
      <c r="AF30" s="25"/>
      <c r="AG30" s="25"/>
    </row>
    <row r="31" spans="1:33" ht="26.25" customHeight="1" x14ac:dyDescent="0.25">
      <c r="A31" s="17">
        <v>15</v>
      </c>
      <c r="B31" s="76" t="s">
        <v>93</v>
      </c>
      <c r="C31" s="67">
        <f>D31+F31+G31+H31+I31+K31+L31+M31+O31+P31+Q31+R31+S31+W31+V31+X31</f>
        <v>12286096.460000001</v>
      </c>
      <c r="D31" s="92"/>
      <c r="E31" s="84"/>
      <c r="F31" s="96"/>
      <c r="G31" s="94"/>
      <c r="H31" s="96"/>
      <c r="I31" s="92"/>
      <c r="J31" s="2"/>
      <c r="K31" s="92"/>
      <c r="L31" s="94"/>
      <c r="M31" s="95"/>
      <c r="N31" s="95"/>
      <c r="O31" s="95"/>
      <c r="P31" s="78">
        <v>11536240.810000001</v>
      </c>
      <c r="Q31" s="78"/>
      <c r="R31" s="93"/>
      <c r="S31" s="78"/>
      <c r="T31" s="78"/>
      <c r="U31" s="78"/>
      <c r="V31" s="78">
        <v>576812.04</v>
      </c>
      <c r="W31" s="78">
        <f t="shared" si="9"/>
        <v>173043.61</v>
      </c>
      <c r="X31" s="78"/>
      <c r="Y31" s="84"/>
      <c r="Z31" s="78"/>
      <c r="AA31" s="84"/>
      <c r="AB31" s="78">
        <f t="shared" si="10"/>
        <v>12286096.460000001</v>
      </c>
      <c r="AC31" s="2"/>
      <c r="AD31" s="2">
        <v>2028</v>
      </c>
      <c r="AE31" s="2">
        <v>2028</v>
      </c>
      <c r="AF31" s="25"/>
      <c r="AG31" s="25"/>
    </row>
    <row r="32" spans="1:33" ht="24" customHeight="1" x14ac:dyDescent="0.25">
      <c r="A32" s="17">
        <v>16</v>
      </c>
      <c r="B32" s="58" t="s">
        <v>94</v>
      </c>
      <c r="C32" s="119">
        <f>D32+F32+G32+H32+I32+K32+L32+M32+O32+P32+Q32+R32+S32+W32+V32+X32</f>
        <v>12262228.01</v>
      </c>
      <c r="D32" s="120"/>
      <c r="E32" s="121"/>
      <c r="F32" s="120"/>
      <c r="G32" s="122"/>
      <c r="H32" s="123"/>
      <c r="I32" s="123"/>
      <c r="J32" s="124"/>
      <c r="K32" s="120"/>
      <c r="L32" s="125"/>
      <c r="M32" s="125"/>
      <c r="N32" s="125"/>
      <c r="O32" s="125"/>
      <c r="P32" s="126">
        <v>11513829.109999999</v>
      </c>
      <c r="Q32" s="120"/>
      <c r="R32" s="127"/>
      <c r="S32" s="123"/>
      <c r="T32" s="123"/>
      <c r="U32" s="123"/>
      <c r="V32" s="126">
        <v>575691.46</v>
      </c>
      <c r="W32" s="126">
        <f t="shared" si="9"/>
        <v>172707.44</v>
      </c>
      <c r="X32" s="128"/>
      <c r="Y32" s="128"/>
      <c r="Z32" s="128"/>
      <c r="AA32" s="128"/>
      <c r="AB32" s="126">
        <f>C32</f>
        <v>12262228.01</v>
      </c>
      <c r="AC32" s="1"/>
      <c r="AD32" s="1">
        <v>2028</v>
      </c>
      <c r="AE32" s="1">
        <v>2028</v>
      </c>
      <c r="AF32" s="25"/>
      <c r="AG32" s="25"/>
    </row>
    <row r="33" spans="1:33" ht="29.25" customHeight="1" x14ac:dyDescent="0.25">
      <c r="A33" s="17">
        <v>17</v>
      </c>
      <c r="B33" s="76" t="s">
        <v>95</v>
      </c>
      <c r="C33" s="67">
        <f>D33+F33+G33+H33+I33+K33+L33+M33+O33+P33+Q33+R33+S33+W33+V33+X33</f>
        <v>12205251.68</v>
      </c>
      <c r="D33" s="92"/>
      <c r="E33" s="97"/>
      <c r="F33" s="92"/>
      <c r="G33" s="94"/>
      <c r="H33" s="98"/>
      <c r="I33" s="98"/>
      <c r="J33" s="96"/>
      <c r="K33" s="92"/>
      <c r="L33" s="95"/>
      <c r="M33" s="95"/>
      <c r="N33" s="95"/>
      <c r="O33" s="95"/>
      <c r="P33" s="78">
        <v>11460330.220000001</v>
      </c>
      <c r="Q33" s="92"/>
      <c r="R33" s="99"/>
      <c r="S33" s="98"/>
      <c r="T33" s="98"/>
      <c r="U33" s="98"/>
      <c r="V33" s="78">
        <v>573016.51</v>
      </c>
      <c r="W33" s="78">
        <f t="shared" si="9"/>
        <v>171904.95</v>
      </c>
      <c r="X33" s="84"/>
      <c r="Y33" s="84"/>
      <c r="Z33" s="84"/>
      <c r="AA33" s="84"/>
      <c r="AB33" s="78">
        <f>C33</f>
        <v>12205251.68</v>
      </c>
      <c r="AC33" s="2"/>
      <c r="AD33" s="2">
        <v>2028</v>
      </c>
      <c r="AE33" s="2">
        <v>2028</v>
      </c>
      <c r="AF33" s="25"/>
      <c r="AG33" s="25"/>
    </row>
    <row r="34" spans="1:33" ht="27.75" customHeight="1" x14ac:dyDescent="0.25">
      <c r="A34" s="17">
        <v>18</v>
      </c>
      <c r="B34" s="77" t="s">
        <v>96</v>
      </c>
      <c r="C34" s="67">
        <f t="shared" ref="C34:C39" si="11">D34+F34+G34+H34+I34+K34+L34+M34+O34+P34+Q34+R34+S34+W34+V34+X34</f>
        <v>4394069.49</v>
      </c>
      <c r="D34" s="78"/>
      <c r="E34" s="69"/>
      <c r="F34" s="92"/>
      <c r="G34" s="94"/>
      <c r="H34" s="78"/>
      <c r="I34" s="78"/>
      <c r="J34" s="96"/>
      <c r="K34" s="100"/>
      <c r="L34" s="82"/>
      <c r="M34" s="95"/>
      <c r="N34" s="95"/>
      <c r="O34" s="95"/>
      <c r="P34" s="92"/>
      <c r="Q34" s="92">
        <v>1291462.31</v>
      </c>
      <c r="R34" s="93"/>
      <c r="S34" s="92">
        <v>2834424.54</v>
      </c>
      <c r="T34" s="92"/>
      <c r="U34" s="92"/>
      <c r="V34" s="78">
        <v>206294.34</v>
      </c>
      <c r="W34" s="78">
        <f t="shared" si="9"/>
        <v>61888.3</v>
      </c>
      <c r="X34" s="84"/>
      <c r="Y34" s="84"/>
      <c r="Z34" s="78"/>
      <c r="AA34" s="84"/>
      <c r="AB34" s="78">
        <f>C34-Z34</f>
        <v>4394069.49</v>
      </c>
      <c r="AC34" s="2"/>
      <c r="AD34" s="2">
        <v>2028</v>
      </c>
      <c r="AE34" s="2">
        <v>2028</v>
      </c>
      <c r="AF34" s="25"/>
      <c r="AG34" s="25"/>
    </row>
    <row r="35" spans="1:33" ht="25.5" customHeight="1" x14ac:dyDescent="0.25">
      <c r="A35" s="17">
        <v>19</v>
      </c>
      <c r="B35" s="106" t="s">
        <v>97</v>
      </c>
      <c r="C35" s="107">
        <f t="shared" si="11"/>
        <v>8934373.6600000001</v>
      </c>
      <c r="D35" s="108"/>
      <c r="E35" s="109"/>
      <c r="F35" s="110"/>
      <c r="G35" s="111"/>
      <c r="H35" s="108"/>
      <c r="I35" s="108"/>
      <c r="J35" s="112"/>
      <c r="K35" s="113"/>
      <c r="L35" s="114"/>
      <c r="M35" s="115"/>
      <c r="N35" s="115"/>
      <c r="O35" s="115"/>
      <c r="P35" s="110"/>
      <c r="Q35" s="110">
        <v>4462067.8099999996</v>
      </c>
      <c r="R35" s="116"/>
      <c r="S35" s="110">
        <v>3927015.44</v>
      </c>
      <c r="T35" s="110"/>
      <c r="U35" s="110"/>
      <c r="V35" s="108">
        <v>419454.16</v>
      </c>
      <c r="W35" s="108">
        <f t="shared" si="9"/>
        <v>125836.25</v>
      </c>
      <c r="X35" s="117"/>
      <c r="Y35" s="117"/>
      <c r="Z35" s="108"/>
      <c r="AA35" s="117"/>
      <c r="AB35" s="108">
        <f t="shared" ref="AB35" si="12">C35-Z35</f>
        <v>8934373.6600000001</v>
      </c>
      <c r="AC35" s="118"/>
      <c r="AD35" s="118">
        <v>2028</v>
      </c>
      <c r="AE35" s="118">
        <v>2028</v>
      </c>
      <c r="AF35" s="25"/>
      <c r="AG35" s="25"/>
    </row>
    <row r="36" spans="1:33" ht="26.25" customHeight="1" x14ac:dyDescent="0.25">
      <c r="A36" s="17">
        <v>20</v>
      </c>
      <c r="B36" s="77" t="s">
        <v>98</v>
      </c>
      <c r="C36" s="67">
        <f t="shared" si="11"/>
        <v>2951477.1</v>
      </c>
      <c r="D36" s="78"/>
      <c r="E36" s="69"/>
      <c r="F36" s="92"/>
      <c r="G36" s="94"/>
      <c r="H36" s="78"/>
      <c r="I36" s="78"/>
      <c r="J36" s="78">
        <v>1</v>
      </c>
      <c r="K36" s="81">
        <v>2771340</v>
      </c>
      <c r="L36" s="82"/>
      <c r="M36" s="95"/>
      <c r="N36" s="95"/>
      <c r="O36" s="95"/>
      <c r="P36" s="92"/>
      <c r="Q36" s="92"/>
      <c r="R36" s="93"/>
      <c r="S36" s="92"/>
      <c r="T36" s="92"/>
      <c r="U36" s="92"/>
      <c r="V36" s="78">
        <v>138567</v>
      </c>
      <c r="W36" s="78">
        <f t="shared" si="9"/>
        <v>41570.1</v>
      </c>
      <c r="X36" s="84"/>
      <c r="Y36" s="84"/>
      <c r="Z36" s="78"/>
      <c r="AA36" s="84"/>
      <c r="AB36" s="78">
        <f t="shared" ref="AB36" si="13">C36-Z36</f>
        <v>2951477.1</v>
      </c>
      <c r="AC36" s="2"/>
      <c r="AD36" s="2">
        <v>2028</v>
      </c>
      <c r="AE36" s="2">
        <v>2028</v>
      </c>
      <c r="AF36" s="25"/>
      <c r="AG36" s="25"/>
    </row>
    <row r="37" spans="1:33" ht="26.25" customHeight="1" x14ac:dyDescent="0.25">
      <c r="A37" s="17">
        <v>21</v>
      </c>
      <c r="B37" s="76" t="s">
        <v>99</v>
      </c>
      <c r="C37" s="85">
        <f t="shared" si="11"/>
        <v>30059591.370000001</v>
      </c>
      <c r="D37" s="79"/>
      <c r="E37" s="86"/>
      <c r="F37" s="79"/>
      <c r="G37" s="87"/>
      <c r="H37" s="79"/>
      <c r="I37" s="79"/>
      <c r="J37" s="88"/>
      <c r="K37" s="81"/>
      <c r="L37" s="89"/>
      <c r="M37" s="89"/>
      <c r="N37" s="89"/>
      <c r="O37" s="89"/>
      <c r="P37" s="85"/>
      <c r="Q37" s="79">
        <v>7508569.6600000001</v>
      </c>
      <c r="R37" s="90">
        <v>14108191.470000001</v>
      </c>
      <c r="S37" s="79">
        <v>6608207.29</v>
      </c>
      <c r="T37" s="79"/>
      <c r="U37" s="79"/>
      <c r="V37" s="85">
        <v>1411248.42</v>
      </c>
      <c r="W37" s="78">
        <f t="shared" si="9"/>
        <v>423374.53</v>
      </c>
      <c r="X37" s="91"/>
      <c r="Y37" s="91"/>
      <c r="Z37" s="79"/>
      <c r="AA37" s="91"/>
      <c r="AB37" s="78">
        <f t="shared" ref="AB37:AB38" si="14">C37</f>
        <v>30059591.370000001</v>
      </c>
      <c r="AC37" s="2"/>
      <c r="AD37" s="2">
        <v>2028</v>
      </c>
      <c r="AE37" s="2">
        <v>2028</v>
      </c>
      <c r="AF37" s="26"/>
      <c r="AG37" s="26"/>
    </row>
    <row r="38" spans="1:33" ht="26.25" customHeight="1" x14ac:dyDescent="0.25">
      <c r="A38" s="17">
        <v>22</v>
      </c>
      <c r="B38" s="76" t="s">
        <v>100</v>
      </c>
      <c r="C38" s="85">
        <f t="shared" si="11"/>
        <v>2951477.1</v>
      </c>
      <c r="D38" s="78"/>
      <c r="E38" s="69"/>
      <c r="F38" s="92"/>
      <c r="G38" s="94"/>
      <c r="H38" s="78"/>
      <c r="I38" s="78"/>
      <c r="J38" s="78">
        <v>1</v>
      </c>
      <c r="K38" s="81">
        <v>2771340</v>
      </c>
      <c r="L38" s="82"/>
      <c r="M38" s="95"/>
      <c r="N38" s="95"/>
      <c r="O38" s="95"/>
      <c r="P38" s="92"/>
      <c r="Q38" s="92"/>
      <c r="R38" s="93"/>
      <c r="S38" s="92"/>
      <c r="T38" s="92"/>
      <c r="U38" s="92"/>
      <c r="V38" s="78">
        <v>138567</v>
      </c>
      <c r="W38" s="78">
        <f t="shared" si="9"/>
        <v>41570.1</v>
      </c>
      <c r="X38" s="91"/>
      <c r="Y38" s="91"/>
      <c r="Z38" s="79"/>
      <c r="AA38" s="91"/>
      <c r="AB38" s="78">
        <f t="shared" si="14"/>
        <v>2951477.1</v>
      </c>
      <c r="AC38" s="2"/>
      <c r="AD38" s="2">
        <v>2028</v>
      </c>
      <c r="AE38" s="2">
        <v>2028</v>
      </c>
      <c r="AF38" s="26"/>
      <c r="AG38" s="26"/>
    </row>
    <row r="39" spans="1:33" ht="27.75" customHeight="1" x14ac:dyDescent="0.25">
      <c r="A39" s="17">
        <v>23</v>
      </c>
      <c r="B39" s="76" t="s">
        <v>101</v>
      </c>
      <c r="C39" s="85">
        <f t="shared" si="11"/>
        <v>44106469.219999999</v>
      </c>
      <c r="D39" s="79">
        <v>3860957.77</v>
      </c>
      <c r="E39" s="86">
        <v>1</v>
      </c>
      <c r="F39" s="79">
        <v>1612809</v>
      </c>
      <c r="G39" s="87">
        <v>3009383.68</v>
      </c>
      <c r="H39" s="79">
        <v>6886490.0199999996</v>
      </c>
      <c r="I39" s="79">
        <v>15824375.779999999</v>
      </c>
      <c r="J39" s="88">
        <v>1</v>
      </c>
      <c r="K39" s="81">
        <v>2771340</v>
      </c>
      <c r="L39" s="89">
        <v>7314558.9299999997</v>
      </c>
      <c r="M39" s="89"/>
      <c r="N39" s="89"/>
      <c r="O39" s="89"/>
      <c r="P39" s="85"/>
      <c r="Q39" s="79"/>
      <c r="R39" s="90"/>
      <c r="S39" s="79"/>
      <c r="T39" s="79"/>
      <c r="U39" s="79"/>
      <c r="V39" s="85">
        <f>1983355.31+224000</f>
        <v>2207355.31</v>
      </c>
      <c r="W39" s="78">
        <f t="shared" si="9"/>
        <v>619198.73</v>
      </c>
      <c r="X39" s="91"/>
      <c r="Y39" s="91"/>
      <c r="Z39" s="79"/>
      <c r="AA39" s="91"/>
      <c r="AB39" s="78">
        <f>C39</f>
        <v>44106469.219999999</v>
      </c>
      <c r="AC39" s="2"/>
      <c r="AD39" s="2">
        <v>2028</v>
      </c>
      <c r="AE39" s="2">
        <v>2028</v>
      </c>
      <c r="AF39" s="25"/>
      <c r="AG39" s="25"/>
    </row>
    <row r="40" spans="1:33" ht="28.5" customHeight="1" x14ac:dyDescent="0.25">
      <c r="A40" s="139" t="s">
        <v>73</v>
      </c>
      <c r="B40" s="139"/>
      <c r="C40" s="37">
        <f t="shared" ref="C40:L40" si="15">SUM(C29:C39)</f>
        <v>150603341.25999999</v>
      </c>
      <c r="D40" s="37">
        <f t="shared" si="15"/>
        <v>3860957.77</v>
      </c>
      <c r="E40" s="39">
        <f t="shared" si="15"/>
        <v>1</v>
      </c>
      <c r="F40" s="28">
        <f t="shared" si="15"/>
        <v>1612809</v>
      </c>
      <c r="G40" s="29">
        <f t="shared" si="15"/>
        <v>3870598.76</v>
      </c>
      <c r="H40" s="37">
        <f t="shared" si="15"/>
        <v>6886490.0199999996</v>
      </c>
      <c r="I40" s="37">
        <f t="shared" si="15"/>
        <v>26273887.579999998</v>
      </c>
      <c r="J40" s="40">
        <f t="shared" si="15"/>
        <v>4</v>
      </c>
      <c r="K40" s="37">
        <f t="shared" si="15"/>
        <v>11085360</v>
      </c>
      <c r="L40" s="41">
        <f t="shared" si="15"/>
        <v>9407814.2799999993</v>
      </c>
      <c r="M40" s="19">
        <f>SUM(M35:M39)</f>
        <v>0</v>
      </c>
      <c r="N40" s="19">
        <f>SUM(N35:N39)</f>
        <v>0</v>
      </c>
      <c r="O40" s="19">
        <f>SUM(O35:O39)</f>
        <v>0</v>
      </c>
      <c r="P40" s="37">
        <f>SUM(P29:P39)</f>
        <v>34510400.140000001</v>
      </c>
      <c r="Q40" s="37">
        <f>SUM(Q29:Q39)</f>
        <v>13262099.779999999</v>
      </c>
      <c r="R40" s="37">
        <f>SUM(R29:R39)</f>
        <v>14108191.470000001</v>
      </c>
      <c r="S40" s="37">
        <f>SUM(S29:S39)</f>
        <v>16398369.34</v>
      </c>
      <c r="T40" s="36">
        <f>SUM(T27:T33)</f>
        <v>0</v>
      </c>
      <c r="U40" s="36">
        <f>SUM(U27:U33)</f>
        <v>0</v>
      </c>
      <c r="V40" s="37">
        <f>SUM(V29:V39)</f>
        <v>7207208.4500000002</v>
      </c>
      <c r="W40" s="37">
        <f>SUM(W29:W39)</f>
        <v>2119154.67</v>
      </c>
      <c r="X40" s="37">
        <f>SUM(X35:X39)</f>
        <v>0</v>
      </c>
      <c r="Y40" s="37">
        <f>SUM(Y35:Y39)</f>
        <v>0</v>
      </c>
      <c r="Z40" s="37">
        <f>SUM(Z30:Z39)</f>
        <v>0</v>
      </c>
      <c r="AA40" s="37">
        <f>SUM(AA35:AA39)</f>
        <v>0</v>
      </c>
      <c r="AB40" s="37">
        <f>SUM(AB29:AB39)</f>
        <v>150603341.25999999</v>
      </c>
      <c r="AC40" s="20"/>
      <c r="AD40" s="20" t="s">
        <v>26</v>
      </c>
      <c r="AE40" s="20" t="s">
        <v>26</v>
      </c>
      <c r="AF40" s="22"/>
      <c r="AG40" s="22"/>
    </row>
    <row r="42" spans="1:33" x14ac:dyDescent="0.25">
      <c r="A42" s="179" t="s">
        <v>59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Z42" s="183"/>
      <c r="AA42" s="183"/>
      <c r="AB42" s="183"/>
      <c r="AC42" s="183"/>
      <c r="AD42" s="183"/>
      <c r="AE42" s="183"/>
    </row>
    <row r="43" spans="1:33" x14ac:dyDescent="0.25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9"/>
    </row>
    <row r="44" spans="1:33" x14ac:dyDescent="0.25">
      <c r="A44" s="179" t="s">
        <v>60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</row>
    <row r="45" spans="1:33" x14ac:dyDescent="0.25">
      <c r="A45" s="179" t="s">
        <v>61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</row>
    <row r="46" spans="1:33" x14ac:dyDescent="0.25">
      <c r="A46" s="179" t="s">
        <v>62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</row>
    <row r="47" spans="1:33" x14ac:dyDescent="0.25">
      <c r="A47" s="179" t="s">
        <v>63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</row>
    <row r="48" spans="1:33" x14ac:dyDescent="0.25">
      <c r="A48" s="179" t="s">
        <v>64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</row>
    <row r="49" spans="1:17" x14ac:dyDescent="0.25">
      <c r="A49" s="179" t="s">
        <v>65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</row>
    <row r="50" spans="1:17" x14ac:dyDescent="0.25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</row>
    <row r="51" spans="1:17" x14ac:dyDescent="0.25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</row>
    <row r="52" spans="1:17" x14ac:dyDescent="0.25">
      <c r="A52" s="186"/>
      <c r="B52" s="186"/>
      <c r="C52" s="186"/>
      <c r="D52" s="186"/>
      <c r="E52" s="186"/>
      <c r="F52" s="186"/>
      <c r="G52" s="187"/>
      <c r="H52" s="186"/>
      <c r="I52" s="186"/>
      <c r="J52" s="186"/>
      <c r="K52" s="186"/>
      <c r="L52" s="186"/>
      <c r="M52" s="186"/>
      <c r="N52" s="186"/>
      <c r="O52" s="186"/>
    </row>
    <row r="53" spans="1:17" x14ac:dyDescent="0.25">
      <c r="A53" s="188"/>
      <c r="B53" s="188"/>
      <c r="C53" s="188"/>
      <c r="D53" s="188"/>
      <c r="E53" s="188"/>
      <c r="F53" s="188"/>
      <c r="G53" s="189"/>
      <c r="H53" s="188"/>
      <c r="I53" s="188"/>
      <c r="J53" s="188"/>
      <c r="K53" s="188"/>
      <c r="L53" s="188"/>
      <c r="M53" s="188"/>
      <c r="N53" s="188"/>
      <c r="O53" s="188"/>
    </row>
    <row r="54" spans="1:17" x14ac:dyDescent="0.25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</row>
  </sheetData>
  <mergeCells count="51">
    <mergeCell ref="Z1:AB1"/>
    <mergeCell ref="A54:O54"/>
    <mergeCell ref="A45:O45"/>
    <mergeCell ref="A46:O46"/>
    <mergeCell ref="A47:O47"/>
    <mergeCell ref="A48:O48"/>
    <mergeCell ref="A49:O49"/>
    <mergeCell ref="A50:Q50"/>
    <mergeCell ref="A19:B19"/>
    <mergeCell ref="A44:O44"/>
    <mergeCell ref="A51:O51"/>
    <mergeCell ref="A52:O52"/>
    <mergeCell ref="A53:O53"/>
    <mergeCell ref="A27:B27"/>
    <mergeCell ref="A11:B11"/>
    <mergeCell ref="C6:C8"/>
    <mergeCell ref="A42:O43"/>
    <mergeCell ref="V6:X6"/>
    <mergeCell ref="A28:AE28"/>
    <mergeCell ref="Z42:AE42"/>
    <mergeCell ref="T6:U8"/>
    <mergeCell ref="A20:AE20"/>
    <mergeCell ref="A40:B40"/>
    <mergeCell ref="R6:R8"/>
    <mergeCell ref="AB7:AB8"/>
    <mergeCell ref="AC7:AC8"/>
    <mergeCell ref="E8:F8"/>
    <mergeCell ref="J8:K8"/>
    <mergeCell ref="A12:AE12"/>
    <mergeCell ref="AG2:AG4"/>
    <mergeCell ref="A3:AE3"/>
    <mergeCell ref="A4:AE4"/>
    <mergeCell ref="A5:A9"/>
    <mergeCell ref="B5:B9"/>
    <mergeCell ref="C5:X5"/>
    <mergeCell ref="Y5:AC6"/>
    <mergeCell ref="D6:M7"/>
    <mergeCell ref="N6:O8"/>
    <mergeCell ref="P6:P8"/>
    <mergeCell ref="Q6:Q8"/>
    <mergeCell ref="AA7:AA8"/>
    <mergeCell ref="V7:V8"/>
    <mergeCell ref="W7:W8"/>
    <mergeCell ref="X7:X8"/>
    <mergeCell ref="AE5:AE9"/>
    <mergeCell ref="A2:AE2"/>
    <mergeCell ref="AD5:AD9"/>
    <mergeCell ref="S6:S8"/>
    <mergeCell ref="AF2:AF4"/>
    <mergeCell ref="Y7:Y8"/>
    <mergeCell ref="Z7:Z8"/>
  </mergeCells>
  <pageMargins left="0.32" right="0.22" top="0.74803149606299213" bottom="0.74803149606299213" header="0.31496062992125984" footer="0.31496062992125984"/>
  <pageSetup paperSize="9"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ФОРМА1</vt:lpstr>
      <vt:lpstr>ФОРМА2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2025-05-30T12:41:19Z</dcterms:modified>
</cp:coreProperties>
</file>