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80" activeTab="0"/>
  </bookViews>
  <sheets>
    <sheet name="доходы" sheetId="1" r:id="rId1"/>
  </sheets>
  <definedNames>
    <definedName name="_xlnm.Print_Area" localSheetId="0">'доходы'!$A$1:$K$136</definedName>
  </definedNames>
  <calcPr fullCalcOnLoad="1"/>
</workbook>
</file>

<file path=xl/sharedStrings.xml><?xml version="1.0" encoding="utf-8"?>
<sst xmlns="http://schemas.openxmlformats.org/spreadsheetml/2006/main" count="262" uniqueCount="224">
  <si>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</si>
  <si>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</si>
  <si>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</si>
  <si>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</si>
  <si>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</si>
  <si>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</si>
  <si>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</si>
  <si>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</si>
  <si>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</si>
  <si>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</si>
  <si>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</si>
  <si>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</si>
  <si>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</si>
  <si>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</si>
  <si>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</si>
  <si>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</si>
  <si>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</si>
  <si>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</si>
  <si>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</si>
  <si>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</si>
  <si>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</si>
  <si>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</si>
  <si>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</si>
  <si>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</si>
  <si>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</si>
  <si>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</si>
  <si>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</si>
  <si>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</si>
  <si>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</si>
  <si>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</si>
  <si>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</si>
  <si>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</si>
  <si>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</si>
  <si>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</si>
  <si>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</si>
  <si>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</si>
  <si>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</si>
  <si>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</si>
  <si>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</si>
  <si>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</si>
  <si>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</si>
  <si>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</si>
  <si>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</si>
  <si>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</si>
  <si>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</si>
  <si>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</si>
  <si>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</si>
  <si>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</si>
  <si>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</si>
  <si>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</si>
  <si>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</si>
  <si>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</si>
  <si>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</si>
  <si>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</si>
  <si>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</si>
  <si>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</si>
  <si>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</si>
  <si>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</si>
  <si>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</si>
  <si>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000 1 11 05012 04 0000 120</t>
  </si>
  <si>
    <t>000 1 14 02043 04 0000 410</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</si>
  <si>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</si>
  <si>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</si>
  <si>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</si>
  <si>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</si>
  <si>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</si>
  <si>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</si>
  <si>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</si>
  <si>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</si>
  <si>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</si>
  <si>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</si>
  <si>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</si>
  <si>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</si>
  <si>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</si>
  <si>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</si>
  <si>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</si>
  <si>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</si>
  <si>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</si>
  <si>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</si>
  <si>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</si>
  <si>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</si>
  <si>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</si>
  <si>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</si>
  <si>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</si>
  <si>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</si>
  <si>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</si>
  <si>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</si>
  <si>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</si>
  <si>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</si>
  <si>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</si>
  <si>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</si>
  <si>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</si>
  <si>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</si>
  <si>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</si>
  <si>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</si>
  <si>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</si>
  <si>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</si>
  <si>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</si>
  <si>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</si>
  <si>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</si>
  <si>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</si>
  <si>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</si>
  <si>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</si>
  <si>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</si>
  <si>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</si>
  <si>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</si>
  <si>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</si>
  <si>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</si>
  <si>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</si>
  <si>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</si>
  <si>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</si>
  <si>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</si>
  <si>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</si>
  <si>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</si>
  <si>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</si>
  <si>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</si>
  <si>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</si>
  <si>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</si>
  <si>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</si>
  <si>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</si>
  <si>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</si>
  <si>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</si>
  <si>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</si>
  <si>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</si>
  <si>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</si>
  <si>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</si>
  <si>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</si>
  <si>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</si>
  <si>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</si>
  <si>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</si>
  <si>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(рубли)</t>
  </si>
  <si>
    <t>к решению Совета депутатов города Кировска</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</si>
  <si>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</si>
  <si>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</si>
  <si>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</si>
  <si>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</si>
  <si>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</si>
  <si>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</si>
  <si>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</si>
  <si>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</si>
  <si>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</si>
  <si>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</si>
  <si>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</si>
  <si>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</si>
  <si>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</si>
  <si>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</si>
  <si>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</si>
  <si>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</si>
  <si>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</si>
  <si>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</si>
  <si>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</si>
  <si>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</si>
  <si>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</si>
  <si>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</si>
  <si>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</si>
  <si>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</si>
  <si>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</si>
  <si>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</si>
  <si>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</si>
  <si>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</si>
  <si>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</si>
  <si>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</si>
  <si>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</si>
  <si>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</si>
  <si>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</si>
  <si>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</si>
  <si>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</si>
  <si>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</si>
  <si>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</si>
  <si>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</si>
  <si>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</si>
  <si>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000 1 08 07150 01 1000 110</t>
  </si>
  <si>
    <t>000 2 02 20051 04 0000 151</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</si>
  <si>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</si>
  <si>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</si>
  <si>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</si>
  <si>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</si>
  <si>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</si>
  <si>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</si>
  <si>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</si>
  <si>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</si>
  <si>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</si>
  <si>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</si>
  <si>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</si>
  <si>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</si>
  <si>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</si>
  <si>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</si>
  <si>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</si>
  <si>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</si>
  <si>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</si>
  <si>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 2018 год и плановый период 2019 - 2020 годов</t>
  </si>
  <si>
    <t>Сумма на 2020 год</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</si>
  <si>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</si>
  <si>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Субсидия бюджетам городских округов на возмещение недополученных доходов транспортным организациям, осуществляющим регулярные перевозки пассажиров и багажа на муниципальных маршрутах по регулируемым тарифам, не обеспечивающим возмещение понесенных затрат</t>
  </si>
  <si>
    <t>000 2 02 20041 04 0000 151</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</si>
  <si>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</si>
  <si>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</si>
  <si>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</si>
  <si>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</si>
  <si>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Субсидии бюджетам городских округов на обеспечение жильем молодых семей (в рамках государственной программы Мурманской области "Обеспечение комфортной среды проживания населения региона")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</si>
  <si>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</si>
  <si>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3</t>
  </si>
  <si>
    <t>Изменения (+,-)</t>
  </si>
  <si>
    <t>на 2018 год</t>
  </si>
  <si>
    <t>на 2019 год</t>
  </si>
  <si>
    <t>на 2020 год</t>
  </si>
  <si>
    <t>000 2 02 25497 04 0000 151</t>
  </si>
  <si>
    <t>Субсидии бюджетам городских округов на реализацию мероприятий по обеспечению жильем молодых семей</t>
  </si>
  <si>
    <t>000 2 02 40000 00 0000 151</t>
  </si>
  <si>
    <t>ИНЫЕ МЕЖБЮДЖЕТНЫЕ ТРАНСФЕРТЫ</t>
  </si>
  <si>
    <t>000 2 02 49999 04 0000 151</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</si>
  <si>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</si>
  <si>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</si>
  <si>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</si>
  <si>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</si>
  <si>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</si>
  <si>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000 2 18 04000 04 0000 180</t>
  </si>
  <si>
    <t>000 2 18 04010 04 0000 180</t>
  </si>
  <si>
    <t>000 2 18 04020 04 0000 180</t>
  </si>
  <si>
    <t>Прочие доходы от компенсации затрат бюджетов городских округов</t>
  </si>
  <si>
    <t>000 1 13 02994 04 0000 130</t>
  </si>
  <si>
    <t>ДОХОДЫ ОТ ОКАЗАНИЯ ПЛАТНЫХ УСЛУГ (РАБОТ) И КОМПЕНСАЦИИ ЗАТРАТ ГОСУДАРСТВА</t>
  </si>
  <si>
    <t>000 1 13 00000 00 0000 000</t>
  </si>
  <si>
    <t xml:space="preserve">от __________2018  №____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</si>
</sst>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0">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sz val="12"/>
      <name val="Arial Cyr"/>
      <family val="0"/>
    </font>
    <font>
      <b/>
      <sz val="12"/>
      <name val="Times New Roman"/>
      <family val="1"/>
    </font>
    <font>
      <b/>
      <u val="single"/>
      <sz val="12"/>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4"/>
      <color rgb="FFFF0000"/>
      <name val="Times New Roman"/>
      <family val="1"/>
    </font>
    <font>
      <b/>
      <sz val="14"/>
      <color theme="1"/>
      <name val="Times New Roman"/>
      <family val="1"/>
    </font>
    <font>
      <i/>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21">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9" fillId="0" borderId="10" xfId="0" applyFont="1" applyFill="1" applyBorder="1" applyAlignment="1" quotePrefix="1">
      <alignment horizontal="justify" vertical="center" wrapText="1"/>
    </xf>
    <xf numFmtId="0" fontId="55"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0" fillId="33" borderId="0" xfId="0" applyFill="1" applyAlignment="1">
      <alignment vertical="center"/>
    </xf>
    <xf numFmtId="0" fontId="2" fillId="0" borderId="10" xfId="0" applyFont="1" applyFill="1" applyBorder="1" applyAlignment="1">
      <alignment horizontal="center"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vertical="center"/>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178" fontId="7" fillId="0" borderId="10" xfId="0" applyNumberFormat="1" applyFont="1" applyFill="1" applyBorder="1" applyAlignment="1">
      <alignment vertical="center" wrapText="1"/>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9" fillId="0" borderId="10" xfId="0" applyNumberFormat="1" applyFont="1" applyFill="1" applyBorder="1" applyAlignment="1">
      <alignment horizontal="right" vertical="center" wrapText="1"/>
    </xf>
    <xf numFmtId="0" fontId="13" fillId="0" borderId="0" xfId="0" applyFont="1" applyFill="1" applyAlignment="1">
      <alignment vertical="center"/>
    </xf>
    <xf numFmtId="1" fontId="14" fillId="0" borderId="0" xfId="53" applyNumberFormat="1" applyFont="1" applyFill="1" applyBorder="1" applyAlignment="1">
      <alignment wrapText="1"/>
      <protection/>
    </xf>
    <xf numFmtId="4" fontId="9" fillId="0" borderId="1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0" borderId="10" xfId="0" applyNumberFormat="1" applyFont="1" applyFill="1" applyBorder="1" applyAlignment="1">
      <alignment horizontal="right" vertical="center"/>
    </xf>
    <xf numFmtId="0" fontId="58" fillId="0" borderId="10" xfId="0" applyFont="1" applyFill="1" applyBorder="1" applyAlignment="1">
      <alignment horizontal="center" vertical="center" wrapText="1"/>
    </xf>
    <xf numFmtId="4" fontId="57" fillId="0" borderId="10" xfId="0" applyNumberFormat="1" applyFont="1" applyFill="1" applyBorder="1" applyAlignment="1">
      <alignmen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vertical="center" wrapText="1"/>
    </xf>
    <xf numFmtId="4" fontId="9" fillId="0" borderId="10" xfId="0" applyNumberFormat="1" applyFont="1" applyFill="1" applyBorder="1" applyAlignment="1" quotePrefix="1">
      <alignment vertical="center" wrapText="1"/>
    </xf>
    <xf numFmtId="4" fontId="55" fillId="0" borderId="10" xfId="0" applyNumberFormat="1" applyFont="1" applyFill="1" applyBorder="1" applyAlignment="1" quotePrefix="1">
      <alignment vertical="center" wrapText="1"/>
    </xf>
    <xf numFmtId="4" fontId="1" fillId="0" borderId="10" xfId="54" applyNumberFormat="1" applyFont="1" applyFill="1" applyBorder="1" applyAlignment="1" quotePrefix="1">
      <alignment vertical="center" wrapText="1"/>
      <protection/>
    </xf>
    <xf numFmtId="4" fontId="57" fillId="0" borderId="10" xfId="0" applyNumberFormat="1" applyFont="1" applyFill="1" applyBorder="1" applyAlignment="1" quotePrefix="1">
      <alignment vertical="center" wrapText="1"/>
    </xf>
    <xf numFmtId="0" fontId="59" fillId="0" borderId="10" xfId="0" applyFont="1" applyFill="1" applyBorder="1" applyAlignment="1">
      <alignment horizontal="justify" vertical="center" wrapText="1"/>
    </xf>
    <xf numFmtId="0" fontId="59" fillId="0" borderId="10" xfId="0" applyFont="1" applyFill="1" applyBorder="1" applyAlignment="1" quotePrefix="1">
      <alignment horizontal="center" vertical="center" wrapText="1"/>
    </xf>
    <xf numFmtId="4" fontId="59" fillId="0" borderId="10" xfId="0" applyNumberFormat="1" applyFont="1" applyFill="1" applyBorder="1" applyAlignment="1">
      <alignment horizontal="right" vertical="center"/>
    </xf>
    <xf numFmtId="4" fontId="59" fillId="0" borderId="10" xfId="0" applyNumberFormat="1" applyFont="1" applyFill="1" applyBorder="1" applyAlignment="1" quotePrefix="1">
      <alignment vertical="center" wrapText="1"/>
    </xf>
    <xf numFmtId="4" fontId="55" fillId="0" borderId="10" xfId="0" applyNumberFormat="1" applyFont="1" applyFill="1" applyBorder="1" applyAlignment="1">
      <alignment vertical="center" wrapText="1"/>
    </xf>
    <xf numFmtId="4" fontId="58" fillId="0" borderId="10" xfId="0" applyNumberFormat="1" applyFont="1" applyFill="1" applyBorder="1" applyAlignment="1">
      <alignment vertical="center" wrapText="1"/>
    </xf>
    <xf numFmtId="4" fontId="5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57" fillId="0" borderId="10" xfId="0" applyNumberFormat="1" applyFont="1" applyFill="1" applyBorder="1" applyAlignment="1">
      <alignment horizontal="right" vertical="center" wrapText="1"/>
    </xf>
    <xf numFmtId="0" fontId="57" fillId="0" borderId="10" xfId="0" applyFont="1" applyFill="1" applyBorder="1" applyAlignment="1">
      <alignment horizontal="center" vertical="center" wrapText="1"/>
    </xf>
    <xf numFmtId="4" fontId="7" fillId="0" borderId="10" xfId="0" applyNumberFormat="1" applyFont="1" applyFill="1" applyBorder="1" applyAlignment="1" quotePrefix="1">
      <alignment horizontal="right"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6"/>
  <sheetViews>
    <sheetView tabSelected="1" view="pageBreakPreview" zoomScale="62" zoomScaleSheetLayoutView="62" zoomScalePageLayoutView="0" workbookViewId="0" topLeftCell="A1">
      <selection activeCell="P13" sqref="P13"/>
    </sheetView>
  </sheetViews>
  <sheetFormatPr defaultColWidth="9.00390625" defaultRowHeight="12.75"/>
  <cols>
    <col min="1" max="1" width="115.00390625" style="47" customWidth="1"/>
    <col min="2" max="2" width="37.25390625" style="47" customWidth="1"/>
    <col min="3" max="3" width="22.00390625" style="47" hidden="1" customWidth="1"/>
    <col min="4" max="4" width="20.375" style="47" hidden="1" customWidth="1"/>
    <col min="5" max="5" width="22.75390625" style="50" customWidth="1"/>
    <col min="6" max="6" width="21.75390625" style="50" hidden="1" customWidth="1"/>
    <col min="7" max="7" width="20.375" style="50" hidden="1" customWidth="1"/>
    <col min="8" max="8" width="22.875" style="50" customWidth="1"/>
    <col min="9" max="10" width="21.75390625" style="50" hidden="1" customWidth="1"/>
    <col min="11" max="11" width="21.75390625" style="50" customWidth="1"/>
    <col min="12" max="12" width="28.125" style="83" customWidth="1"/>
    <col min="13" max="13" width="14.375" style="2" customWidth="1"/>
    <col min="14" max="14" width="11.625" style="2" bestFit="1" customWidth="1"/>
    <col min="15" max="16384" width="9.125" style="2" customWidth="1"/>
  </cols>
  <sheetData>
    <row r="1" spans="1:11" ht="15.75" customHeight="1">
      <c r="A1" s="118"/>
      <c r="B1" s="118"/>
      <c r="C1" s="87"/>
      <c r="D1" s="89"/>
      <c r="E1" s="118"/>
      <c r="F1" s="118"/>
      <c r="G1" s="118"/>
      <c r="H1" s="118"/>
      <c r="I1" s="118"/>
      <c r="J1" s="118"/>
      <c r="K1" s="118"/>
    </row>
    <row r="2" spans="1:11" ht="15.75" customHeight="1">
      <c r="A2" s="119"/>
      <c r="B2" s="119"/>
      <c r="C2" s="88"/>
      <c r="D2" s="90"/>
      <c r="E2" s="119" t="s">
        <v>201</v>
      </c>
      <c r="F2" s="119"/>
      <c r="G2" s="119"/>
      <c r="H2" s="119"/>
      <c r="I2" s="119"/>
      <c r="J2" s="119"/>
      <c r="K2" s="119"/>
    </row>
    <row r="3" spans="1:11" ht="15.75" customHeight="1">
      <c r="A3" s="116"/>
      <c r="B3" s="116"/>
      <c r="C3" s="86"/>
      <c r="D3" s="91"/>
      <c r="E3" s="116" t="s">
        <v>131</v>
      </c>
      <c r="F3" s="116"/>
      <c r="G3" s="116"/>
      <c r="H3" s="116"/>
      <c r="I3" s="116"/>
      <c r="J3" s="116"/>
      <c r="K3" s="116"/>
    </row>
    <row r="4" spans="8:11" ht="15.75" customHeight="1">
      <c r="H4" s="120" t="s">
        <v>223</v>
      </c>
      <c r="I4" s="120"/>
      <c r="J4" s="120"/>
      <c r="K4" s="120"/>
    </row>
    <row r="5" spans="8:11" ht="15.75" customHeight="1">
      <c r="H5" s="53"/>
      <c r="I5" s="53"/>
      <c r="J5" s="53"/>
      <c r="K5" s="53"/>
    </row>
    <row r="6" spans="8:11" ht="15.75" customHeight="1">
      <c r="H6" s="53"/>
      <c r="I6" s="53"/>
      <c r="J6" s="53"/>
      <c r="K6" s="53"/>
    </row>
    <row r="7" spans="1:13" ht="27" customHeight="1">
      <c r="A7" s="117" t="s">
        <v>135</v>
      </c>
      <c r="B7" s="117"/>
      <c r="C7" s="117"/>
      <c r="D7" s="117"/>
      <c r="E7" s="117"/>
      <c r="F7" s="117"/>
      <c r="G7" s="117"/>
      <c r="H7" s="117"/>
      <c r="I7" s="117"/>
      <c r="J7" s="117"/>
      <c r="K7" s="117"/>
      <c r="L7" s="84"/>
      <c r="M7" s="3"/>
    </row>
    <row r="8" spans="1:11" ht="20.25" customHeight="1">
      <c r="A8" s="117" t="s">
        <v>190</v>
      </c>
      <c r="B8" s="117"/>
      <c r="C8" s="117"/>
      <c r="D8" s="117"/>
      <c r="E8" s="117"/>
      <c r="F8" s="117"/>
      <c r="G8" s="117"/>
      <c r="H8" s="117"/>
      <c r="I8" s="117"/>
      <c r="J8" s="117"/>
      <c r="K8" s="117"/>
    </row>
    <row r="9" spans="1:11" ht="16.5" customHeight="1">
      <c r="A9" s="54"/>
      <c r="B9" s="54"/>
      <c r="C9" s="54"/>
      <c r="D9" s="54"/>
      <c r="H9" s="55"/>
      <c r="I9" s="55"/>
      <c r="J9" s="55"/>
      <c r="K9" s="56" t="s">
        <v>130</v>
      </c>
    </row>
    <row r="10" spans="1:11" ht="64.5" customHeight="1">
      <c r="A10" s="10" t="s">
        <v>34</v>
      </c>
      <c r="B10" s="10" t="s">
        <v>106</v>
      </c>
      <c r="C10" s="10" t="s">
        <v>203</v>
      </c>
      <c r="D10" s="8" t="s">
        <v>202</v>
      </c>
      <c r="E10" s="10" t="s">
        <v>136</v>
      </c>
      <c r="F10" s="10" t="s">
        <v>204</v>
      </c>
      <c r="G10" s="8" t="s">
        <v>202</v>
      </c>
      <c r="H10" s="10" t="s">
        <v>137</v>
      </c>
      <c r="I10" s="10" t="s">
        <v>205</v>
      </c>
      <c r="J10" s="8" t="s">
        <v>202</v>
      </c>
      <c r="K10" s="10" t="s">
        <v>191</v>
      </c>
    </row>
    <row r="11" spans="1:12" s="4" customFormat="1" ht="15.75">
      <c r="A11" s="51">
        <v>1</v>
      </c>
      <c r="B11" s="51">
        <v>2</v>
      </c>
      <c r="C11" s="51"/>
      <c r="D11" s="92"/>
      <c r="E11" s="65">
        <v>3</v>
      </c>
      <c r="F11" s="65"/>
      <c r="G11" s="65"/>
      <c r="H11" s="65">
        <v>4</v>
      </c>
      <c r="I11" s="65"/>
      <c r="J11" s="65"/>
      <c r="K11" s="51">
        <v>5</v>
      </c>
      <c r="L11" s="83"/>
    </row>
    <row r="12" spans="1:12" ht="22.5" customHeight="1">
      <c r="A12" s="57" t="s">
        <v>4</v>
      </c>
      <c r="B12" s="58" t="s">
        <v>3</v>
      </c>
      <c r="C12" s="29">
        <f>C13+C44</f>
        <v>921095149</v>
      </c>
      <c r="D12" s="98">
        <f>D13+D44</f>
        <v>16188861</v>
      </c>
      <c r="E12" s="29">
        <f>C12+D12</f>
        <v>937284010</v>
      </c>
      <c r="F12" s="29">
        <f>F13+F44</f>
        <v>914737292</v>
      </c>
      <c r="G12" s="98">
        <f>G13+G44</f>
        <v>934940</v>
      </c>
      <c r="H12" s="29">
        <f>F12+G12</f>
        <v>915672232</v>
      </c>
      <c r="I12" s="29">
        <f>I13+I44</f>
        <v>937745848</v>
      </c>
      <c r="J12" s="98">
        <f>J13+J44</f>
        <v>576822</v>
      </c>
      <c r="K12" s="29">
        <f>I12+J12</f>
        <v>938322670</v>
      </c>
      <c r="L12" s="66"/>
    </row>
    <row r="13" spans="1:12" ht="23.25" customHeight="1">
      <c r="A13" s="57" t="s">
        <v>5</v>
      </c>
      <c r="B13" s="57"/>
      <c r="C13" s="29">
        <f>C14+C20+C26+C35+C40</f>
        <v>606536487</v>
      </c>
      <c r="D13" s="35">
        <f>D14+D20+D26+D35+D40</f>
        <v>11318779</v>
      </c>
      <c r="E13" s="29">
        <f aca="true" t="shared" si="0" ref="E13:E78">C13+D13</f>
        <v>617855266</v>
      </c>
      <c r="F13" s="29">
        <f>F14+F20+F26+F35+F40</f>
        <v>625103630</v>
      </c>
      <c r="G13" s="35">
        <f>G14+G20+G26+G35+G40</f>
        <v>934940</v>
      </c>
      <c r="H13" s="29">
        <f aca="true" t="shared" si="1" ref="H13:H78">F13+G13</f>
        <v>626038570</v>
      </c>
      <c r="I13" s="29">
        <f>I14+I20+I26+I35+I40</f>
        <v>650824790</v>
      </c>
      <c r="J13" s="35">
        <f>J14+J20+J26+J35+J40</f>
        <v>576822</v>
      </c>
      <c r="K13" s="29">
        <f aca="true" t="shared" si="2" ref="K13:K78">I13+J13</f>
        <v>651401612</v>
      </c>
      <c r="L13" s="66"/>
    </row>
    <row r="14" spans="1:12" ht="25.5" customHeight="1">
      <c r="A14" s="10" t="s">
        <v>7</v>
      </c>
      <c r="B14" s="11" t="s">
        <v>6</v>
      </c>
      <c r="C14" s="29">
        <f>C15</f>
        <v>486652000</v>
      </c>
      <c r="D14" s="98">
        <f>D15</f>
        <v>10500000</v>
      </c>
      <c r="E14" s="29">
        <f t="shared" si="0"/>
        <v>497152000</v>
      </c>
      <c r="F14" s="29">
        <f>F15</f>
        <v>502280000</v>
      </c>
      <c r="G14" s="98">
        <f>G15</f>
        <v>0</v>
      </c>
      <c r="H14" s="29">
        <f t="shared" si="1"/>
        <v>502280000</v>
      </c>
      <c r="I14" s="29">
        <f>I15</f>
        <v>524883000</v>
      </c>
      <c r="J14" s="98">
        <f>J15</f>
        <v>0</v>
      </c>
      <c r="K14" s="29">
        <f t="shared" si="2"/>
        <v>524883000</v>
      </c>
      <c r="L14" s="66"/>
    </row>
    <row r="15" spans="1:15" ht="30" customHeight="1">
      <c r="A15" s="39" t="s">
        <v>9</v>
      </c>
      <c r="B15" s="7" t="s">
        <v>8</v>
      </c>
      <c r="C15" s="36">
        <f>C16+C17+C18+C19</f>
        <v>486652000</v>
      </c>
      <c r="D15" s="99">
        <f>D16+D17+D18+D19</f>
        <v>10500000</v>
      </c>
      <c r="E15" s="111">
        <f t="shared" si="0"/>
        <v>497152000</v>
      </c>
      <c r="F15" s="36">
        <f>F16+F17+F18+F19</f>
        <v>502280000</v>
      </c>
      <c r="G15" s="99">
        <f>G16+G17+G18+G19</f>
        <v>0</v>
      </c>
      <c r="H15" s="111">
        <f t="shared" si="1"/>
        <v>502280000</v>
      </c>
      <c r="I15" s="36">
        <f>I16+I17+I18+I19</f>
        <v>524883000</v>
      </c>
      <c r="J15" s="99">
        <f>J16+J17+J18+J19</f>
        <v>0</v>
      </c>
      <c r="K15" s="111">
        <f t="shared" si="2"/>
        <v>524883000</v>
      </c>
      <c r="O15" s="5"/>
    </row>
    <row r="16" spans="1:12" ht="87.75" customHeight="1">
      <c r="A16" s="6" t="s">
        <v>72</v>
      </c>
      <c r="B16" s="70" t="s">
        <v>35</v>
      </c>
      <c r="C16" s="69">
        <f>477763000+6000000</f>
        <v>483763000</v>
      </c>
      <c r="D16" s="37">
        <v>10500000</v>
      </c>
      <c r="E16" s="111">
        <f t="shared" si="0"/>
        <v>494263000</v>
      </c>
      <c r="F16" s="111">
        <v>499262000</v>
      </c>
      <c r="G16" s="37"/>
      <c r="H16" s="111">
        <f t="shared" si="1"/>
        <v>499262000</v>
      </c>
      <c r="I16" s="111">
        <v>521729000</v>
      </c>
      <c r="J16" s="37"/>
      <c r="K16" s="111">
        <f t="shared" si="2"/>
        <v>521729000</v>
      </c>
      <c r="L16" s="66"/>
    </row>
    <row r="17" spans="1:12" ht="121.5" customHeight="1">
      <c r="A17" s="6" t="s">
        <v>81</v>
      </c>
      <c r="B17" s="70" t="s">
        <v>37</v>
      </c>
      <c r="C17" s="69">
        <v>2261000</v>
      </c>
      <c r="D17" s="37"/>
      <c r="E17" s="111">
        <f t="shared" si="0"/>
        <v>2261000</v>
      </c>
      <c r="F17" s="111">
        <v>2363000</v>
      </c>
      <c r="G17" s="37"/>
      <c r="H17" s="111">
        <f t="shared" si="1"/>
        <v>2363000</v>
      </c>
      <c r="I17" s="111">
        <v>2469000</v>
      </c>
      <c r="J17" s="37"/>
      <c r="K17" s="111">
        <f t="shared" si="2"/>
        <v>2469000</v>
      </c>
      <c r="L17" s="66"/>
    </row>
    <row r="18" spans="1:12" ht="52.5" customHeight="1">
      <c r="A18" s="6" t="s">
        <v>73</v>
      </c>
      <c r="B18" s="70" t="s">
        <v>92</v>
      </c>
      <c r="C18" s="69">
        <v>523000</v>
      </c>
      <c r="D18" s="37"/>
      <c r="E18" s="111">
        <f t="shared" si="0"/>
        <v>523000</v>
      </c>
      <c r="F18" s="111">
        <v>546000</v>
      </c>
      <c r="G18" s="37"/>
      <c r="H18" s="111">
        <f t="shared" si="1"/>
        <v>546000</v>
      </c>
      <c r="I18" s="111">
        <v>571000</v>
      </c>
      <c r="J18" s="37"/>
      <c r="K18" s="111">
        <f t="shared" si="2"/>
        <v>571000</v>
      </c>
      <c r="L18" s="66"/>
    </row>
    <row r="19" spans="1:12" ht="102.75" customHeight="1">
      <c r="A19" s="6" t="s">
        <v>74</v>
      </c>
      <c r="B19" s="70" t="s">
        <v>36</v>
      </c>
      <c r="C19" s="69">
        <v>105000</v>
      </c>
      <c r="D19" s="37"/>
      <c r="E19" s="111">
        <f t="shared" si="0"/>
        <v>105000</v>
      </c>
      <c r="F19" s="111">
        <v>109000</v>
      </c>
      <c r="G19" s="37"/>
      <c r="H19" s="111">
        <f t="shared" si="1"/>
        <v>109000</v>
      </c>
      <c r="I19" s="111">
        <v>114000</v>
      </c>
      <c r="J19" s="37"/>
      <c r="K19" s="111">
        <f t="shared" si="2"/>
        <v>114000</v>
      </c>
      <c r="L19" s="66"/>
    </row>
    <row r="20" spans="1:12" ht="48.75" customHeight="1">
      <c r="A20" s="10" t="s">
        <v>129</v>
      </c>
      <c r="B20" s="18" t="s">
        <v>118</v>
      </c>
      <c r="C20" s="32">
        <f>C21</f>
        <v>4670487</v>
      </c>
      <c r="D20" s="32">
        <f>D21</f>
        <v>818779</v>
      </c>
      <c r="E20" s="29">
        <f t="shared" si="0"/>
        <v>5489266</v>
      </c>
      <c r="F20" s="23">
        <f>F21</f>
        <v>5257630</v>
      </c>
      <c r="G20" s="32">
        <f>G21</f>
        <v>934940</v>
      </c>
      <c r="H20" s="29">
        <f t="shared" si="1"/>
        <v>6192570</v>
      </c>
      <c r="I20" s="32">
        <f>I21</f>
        <v>5915790</v>
      </c>
      <c r="J20" s="32">
        <f>J21</f>
        <v>576822</v>
      </c>
      <c r="K20" s="29">
        <f t="shared" si="2"/>
        <v>6492612</v>
      </c>
      <c r="L20" s="66"/>
    </row>
    <row r="21" spans="1:12" ht="43.5" customHeight="1">
      <c r="A21" s="40" t="s">
        <v>120</v>
      </c>
      <c r="B21" s="18" t="s">
        <v>119</v>
      </c>
      <c r="C21" s="20">
        <f>SUM(C22:C25)</f>
        <v>4670487</v>
      </c>
      <c r="D21" s="37">
        <f>D22+D23+D24+D25</f>
        <v>818779</v>
      </c>
      <c r="E21" s="111">
        <f t="shared" si="0"/>
        <v>5489266</v>
      </c>
      <c r="F21" s="37">
        <f>SUM(F22:F25)</f>
        <v>5257630</v>
      </c>
      <c r="G21" s="37">
        <f>G22+G23+G24+G25</f>
        <v>934940</v>
      </c>
      <c r="H21" s="111">
        <f t="shared" si="1"/>
        <v>6192570</v>
      </c>
      <c r="I21" s="37">
        <f>SUM(I22:I25)</f>
        <v>5915790</v>
      </c>
      <c r="J21" s="37">
        <f>J22+J23+J24+J25</f>
        <v>576822</v>
      </c>
      <c r="K21" s="111">
        <f t="shared" si="2"/>
        <v>6492612</v>
      </c>
      <c r="L21" s="66"/>
    </row>
    <row r="22" spans="1:12" ht="81.75" customHeight="1">
      <c r="A22" s="40" t="s">
        <v>121</v>
      </c>
      <c r="B22" s="18" t="s">
        <v>122</v>
      </c>
      <c r="C22" s="69">
        <v>1624050</v>
      </c>
      <c r="D22" s="37">
        <v>423519</v>
      </c>
      <c r="E22" s="111">
        <f t="shared" si="0"/>
        <v>2047569</v>
      </c>
      <c r="F22" s="111">
        <v>1811782</v>
      </c>
      <c r="G22" s="37">
        <v>508982</v>
      </c>
      <c r="H22" s="111">
        <f t="shared" si="1"/>
        <v>2320764</v>
      </c>
      <c r="I22" s="111">
        <v>2021224</v>
      </c>
      <c r="J22" s="37">
        <v>448519</v>
      </c>
      <c r="K22" s="111">
        <f t="shared" si="2"/>
        <v>2469743</v>
      </c>
      <c r="L22" s="66"/>
    </row>
    <row r="23" spans="1:12" ht="94.5" customHeight="1">
      <c r="A23" s="40" t="s">
        <v>123</v>
      </c>
      <c r="B23" s="18" t="s">
        <v>124</v>
      </c>
      <c r="C23" s="69">
        <v>14789</v>
      </c>
      <c r="D23" s="37">
        <v>925</v>
      </c>
      <c r="E23" s="111">
        <f t="shared" si="0"/>
        <v>15714</v>
      </c>
      <c r="F23" s="111">
        <v>15587</v>
      </c>
      <c r="G23" s="37">
        <v>712</v>
      </c>
      <c r="H23" s="111">
        <f t="shared" si="1"/>
        <v>16299</v>
      </c>
      <c r="I23" s="111">
        <v>16427</v>
      </c>
      <c r="J23" s="37">
        <v>432</v>
      </c>
      <c r="K23" s="111">
        <f t="shared" si="2"/>
        <v>16859</v>
      </c>
      <c r="L23" s="66"/>
    </row>
    <row r="24" spans="1:12" ht="84" customHeight="1">
      <c r="A24" s="40" t="s">
        <v>125</v>
      </c>
      <c r="B24" s="18" t="s">
        <v>126</v>
      </c>
      <c r="C24" s="69">
        <v>3368675</v>
      </c>
      <c r="D24" s="37">
        <v>373948</v>
      </c>
      <c r="E24" s="111">
        <f t="shared" si="0"/>
        <v>3742623</v>
      </c>
      <c r="F24" s="111">
        <v>3777723</v>
      </c>
      <c r="G24" s="37">
        <v>391980</v>
      </c>
      <c r="H24" s="111">
        <f t="shared" si="1"/>
        <v>4169703</v>
      </c>
      <c r="I24" s="111">
        <v>4236338</v>
      </c>
      <c r="J24" s="37">
        <v>197384</v>
      </c>
      <c r="K24" s="111">
        <f t="shared" si="2"/>
        <v>4433722</v>
      </c>
      <c r="L24" s="66"/>
    </row>
    <row r="25" spans="1:12" ht="81.75" customHeight="1">
      <c r="A25" s="40" t="s">
        <v>127</v>
      </c>
      <c r="B25" s="18" t="s">
        <v>128</v>
      </c>
      <c r="C25" s="69">
        <v>-337027</v>
      </c>
      <c r="D25" s="37">
        <v>20387</v>
      </c>
      <c r="E25" s="111">
        <f t="shared" si="0"/>
        <v>-316640</v>
      </c>
      <c r="F25" s="111">
        <v>-347462</v>
      </c>
      <c r="G25" s="37">
        <v>33266</v>
      </c>
      <c r="H25" s="111">
        <f t="shared" si="1"/>
        <v>-314196</v>
      </c>
      <c r="I25" s="111">
        <v>-358199</v>
      </c>
      <c r="J25" s="37">
        <v>-69513</v>
      </c>
      <c r="K25" s="111">
        <f t="shared" si="2"/>
        <v>-427712</v>
      </c>
      <c r="L25" s="66"/>
    </row>
    <row r="26" spans="1:12" ht="24" customHeight="1">
      <c r="A26" s="10" t="s">
        <v>11</v>
      </c>
      <c r="B26" s="11" t="s">
        <v>10</v>
      </c>
      <c r="C26" s="30">
        <f>C27+C32+C34</f>
        <v>47611000</v>
      </c>
      <c r="D26" s="98">
        <f>D27+D32+D34</f>
        <v>0</v>
      </c>
      <c r="E26" s="29">
        <f t="shared" si="0"/>
        <v>47611000</v>
      </c>
      <c r="F26" s="30">
        <f>F27+F32+F34</f>
        <v>49752000</v>
      </c>
      <c r="G26" s="98">
        <f>G27+G32+G34</f>
        <v>0</v>
      </c>
      <c r="H26" s="29">
        <f t="shared" si="1"/>
        <v>49752000</v>
      </c>
      <c r="I26" s="30">
        <f>I27+I32+I34</f>
        <v>51991000</v>
      </c>
      <c r="J26" s="98">
        <f>J27+J32+J34</f>
        <v>0</v>
      </c>
      <c r="K26" s="29">
        <f t="shared" si="2"/>
        <v>51991000</v>
      </c>
      <c r="L26" s="66"/>
    </row>
    <row r="27" spans="1:12" ht="42" customHeight="1">
      <c r="A27" s="71" t="s">
        <v>94</v>
      </c>
      <c r="B27" s="72" t="s">
        <v>97</v>
      </c>
      <c r="C27" s="22">
        <f>C28+C30</f>
        <v>30682000</v>
      </c>
      <c r="D27" s="37">
        <f>D28+D30</f>
        <v>0</v>
      </c>
      <c r="E27" s="111">
        <f t="shared" si="0"/>
        <v>30682000</v>
      </c>
      <c r="F27" s="36">
        <f>F28+F30</f>
        <v>32062000</v>
      </c>
      <c r="G27" s="37">
        <f>G28+G30</f>
        <v>0</v>
      </c>
      <c r="H27" s="111">
        <f t="shared" si="1"/>
        <v>32062000</v>
      </c>
      <c r="I27" s="36">
        <f>I28+I30</f>
        <v>33504000</v>
      </c>
      <c r="J27" s="37">
        <f>J28+J30</f>
        <v>0</v>
      </c>
      <c r="K27" s="111">
        <f t="shared" si="2"/>
        <v>33504000</v>
      </c>
      <c r="L27" s="66"/>
    </row>
    <row r="28" spans="1:12" ht="42.75" customHeight="1">
      <c r="A28" s="73" t="s">
        <v>95</v>
      </c>
      <c r="B28" s="70" t="s">
        <v>98</v>
      </c>
      <c r="C28" s="22">
        <f>C29</f>
        <v>16407000</v>
      </c>
      <c r="D28" s="37">
        <f>D29</f>
        <v>0</v>
      </c>
      <c r="E28" s="111">
        <f t="shared" si="0"/>
        <v>16407000</v>
      </c>
      <c r="F28" s="36">
        <f>F29</f>
        <v>17145000</v>
      </c>
      <c r="G28" s="37">
        <f>G29</f>
        <v>0</v>
      </c>
      <c r="H28" s="111">
        <f t="shared" si="1"/>
        <v>17145000</v>
      </c>
      <c r="I28" s="36">
        <f>I29</f>
        <v>17916000</v>
      </c>
      <c r="J28" s="37">
        <f>J29</f>
        <v>0</v>
      </c>
      <c r="K28" s="111">
        <f t="shared" si="2"/>
        <v>17916000</v>
      </c>
      <c r="L28" s="66"/>
    </row>
    <row r="29" spans="1:12" ht="47.25" customHeight="1">
      <c r="A29" s="74" t="s">
        <v>95</v>
      </c>
      <c r="B29" s="75" t="s">
        <v>99</v>
      </c>
      <c r="C29" s="76">
        <v>16407000</v>
      </c>
      <c r="D29" s="76"/>
      <c r="E29" s="111">
        <f t="shared" si="0"/>
        <v>16407000</v>
      </c>
      <c r="F29" s="76">
        <v>17145000</v>
      </c>
      <c r="G29" s="76"/>
      <c r="H29" s="111">
        <f t="shared" si="1"/>
        <v>17145000</v>
      </c>
      <c r="I29" s="76">
        <v>17916000</v>
      </c>
      <c r="J29" s="76"/>
      <c r="K29" s="111">
        <f t="shared" si="2"/>
        <v>17916000</v>
      </c>
      <c r="L29" s="66"/>
    </row>
    <row r="30" spans="1:12" ht="45" customHeight="1">
      <c r="A30" s="73" t="s">
        <v>96</v>
      </c>
      <c r="B30" s="70" t="s">
        <v>100</v>
      </c>
      <c r="C30" s="22">
        <f>C31</f>
        <v>14275000</v>
      </c>
      <c r="D30" s="37">
        <f>D31</f>
        <v>0</v>
      </c>
      <c r="E30" s="111">
        <f t="shared" si="0"/>
        <v>14275000</v>
      </c>
      <c r="F30" s="36">
        <f>F31</f>
        <v>14917000</v>
      </c>
      <c r="G30" s="37">
        <f>G31</f>
        <v>0</v>
      </c>
      <c r="H30" s="111">
        <f t="shared" si="1"/>
        <v>14917000</v>
      </c>
      <c r="I30" s="36">
        <f>I31</f>
        <v>15588000</v>
      </c>
      <c r="J30" s="37">
        <f>J31</f>
        <v>0</v>
      </c>
      <c r="K30" s="111">
        <f t="shared" si="2"/>
        <v>15588000</v>
      </c>
      <c r="L30" s="66"/>
    </row>
    <row r="31" spans="1:12" ht="82.5" customHeight="1">
      <c r="A31" s="74" t="s">
        <v>189</v>
      </c>
      <c r="B31" s="75" t="s">
        <v>101</v>
      </c>
      <c r="C31" s="76">
        <v>14275000</v>
      </c>
      <c r="D31" s="76"/>
      <c r="E31" s="111">
        <f t="shared" si="0"/>
        <v>14275000</v>
      </c>
      <c r="F31" s="76">
        <v>14917000</v>
      </c>
      <c r="G31" s="76"/>
      <c r="H31" s="111">
        <f t="shared" si="1"/>
        <v>14917000</v>
      </c>
      <c r="I31" s="76">
        <v>15588000</v>
      </c>
      <c r="J31" s="76"/>
      <c r="K31" s="111">
        <f t="shared" si="2"/>
        <v>15588000</v>
      </c>
      <c r="L31" s="66"/>
    </row>
    <row r="32" spans="1:12" ht="30.75" customHeight="1">
      <c r="A32" s="6" t="s">
        <v>12</v>
      </c>
      <c r="B32" s="7" t="s">
        <v>62</v>
      </c>
      <c r="C32" s="22">
        <f>C33</f>
        <v>14630000</v>
      </c>
      <c r="D32" s="99">
        <f>D33</f>
        <v>0</v>
      </c>
      <c r="E32" s="111">
        <f t="shared" si="0"/>
        <v>14630000</v>
      </c>
      <c r="F32" s="36">
        <f>F33</f>
        <v>15288000</v>
      </c>
      <c r="G32" s="99">
        <f>G33</f>
        <v>0</v>
      </c>
      <c r="H32" s="111">
        <f t="shared" si="1"/>
        <v>15288000</v>
      </c>
      <c r="I32" s="36">
        <f>I33</f>
        <v>15976000</v>
      </c>
      <c r="J32" s="99">
        <f>J33</f>
        <v>0</v>
      </c>
      <c r="K32" s="111">
        <f t="shared" si="2"/>
        <v>15976000</v>
      </c>
      <c r="L32" s="66"/>
    </row>
    <row r="33" spans="1:12" ht="30.75" customHeight="1">
      <c r="A33" s="38" t="s">
        <v>12</v>
      </c>
      <c r="B33" s="59" t="s">
        <v>50</v>
      </c>
      <c r="C33" s="77">
        <v>14630000</v>
      </c>
      <c r="D33" s="100"/>
      <c r="E33" s="111">
        <f t="shared" si="0"/>
        <v>14630000</v>
      </c>
      <c r="F33" s="85">
        <v>15288000</v>
      </c>
      <c r="G33" s="100"/>
      <c r="H33" s="111">
        <f t="shared" si="1"/>
        <v>15288000</v>
      </c>
      <c r="I33" s="85">
        <v>15976000</v>
      </c>
      <c r="J33" s="100"/>
      <c r="K33" s="111">
        <f t="shared" si="2"/>
        <v>15976000</v>
      </c>
      <c r="L33" s="66"/>
    </row>
    <row r="34" spans="1:12" ht="46.5" customHeight="1">
      <c r="A34" s="6" t="s">
        <v>113</v>
      </c>
      <c r="B34" s="7" t="s">
        <v>112</v>
      </c>
      <c r="C34" s="69">
        <v>2299000</v>
      </c>
      <c r="D34" s="99"/>
      <c r="E34" s="111">
        <f t="shared" si="0"/>
        <v>2299000</v>
      </c>
      <c r="F34" s="111">
        <v>2402000</v>
      </c>
      <c r="G34" s="99"/>
      <c r="H34" s="111">
        <f t="shared" si="1"/>
        <v>2402000</v>
      </c>
      <c r="I34" s="111">
        <v>2511000</v>
      </c>
      <c r="J34" s="99"/>
      <c r="K34" s="111">
        <f t="shared" si="2"/>
        <v>2511000</v>
      </c>
      <c r="L34" s="66"/>
    </row>
    <row r="35" spans="1:12" ht="24" customHeight="1">
      <c r="A35" s="10" t="s">
        <v>14</v>
      </c>
      <c r="B35" s="11" t="s">
        <v>13</v>
      </c>
      <c r="C35" s="30">
        <f>C36+C37</f>
        <v>62800000</v>
      </c>
      <c r="D35" s="98">
        <f>D36+D37</f>
        <v>0</v>
      </c>
      <c r="E35" s="29">
        <f t="shared" si="0"/>
        <v>62800000</v>
      </c>
      <c r="F35" s="30">
        <f>F36+F37</f>
        <v>62800000</v>
      </c>
      <c r="G35" s="98">
        <f>G36+G37</f>
        <v>0</v>
      </c>
      <c r="H35" s="29">
        <f t="shared" si="1"/>
        <v>62800000</v>
      </c>
      <c r="I35" s="30">
        <f>I36+I37</f>
        <v>62800000</v>
      </c>
      <c r="J35" s="98">
        <f>J36+J37</f>
        <v>0</v>
      </c>
      <c r="K35" s="29">
        <f t="shared" si="2"/>
        <v>62800000</v>
      </c>
      <c r="L35" s="66"/>
    </row>
    <row r="36" spans="1:12" ht="42.75" customHeight="1">
      <c r="A36" s="6" t="s">
        <v>43</v>
      </c>
      <c r="B36" s="7" t="s">
        <v>0</v>
      </c>
      <c r="C36" s="69">
        <v>11000000</v>
      </c>
      <c r="D36" s="99"/>
      <c r="E36" s="111">
        <f t="shared" si="0"/>
        <v>11000000</v>
      </c>
      <c r="F36" s="111">
        <v>11000000</v>
      </c>
      <c r="G36" s="99"/>
      <c r="H36" s="111">
        <f t="shared" si="1"/>
        <v>11000000</v>
      </c>
      <c r="I36" s="111">
        <v>11000000</v>
      </c>
      <c r="J36" s="99"/>
      <c r="K36" s="111">
        <f t="shared" si="2"/>
        <v>11000000</v>
      </c>
      <c r="L36" s="66"/>
    </row>
    <row r="37" spans="1:12" ht="22.5" customHeight="1">
      <c r="A37" s="39" t="s">
        <v>45</v>
      </c>
      <c r="B37" s="8" t="s">
        <v>79</v>
      </c>
      <c r="C37" s="22">
        <f>C38+C39</f>
        <v>51800000</v>
      </c>
      <c r="D37" s="36">
        <f>D38+D39</f>
        <v>0</v>
      </c>
      <c r="E37" s="111">
        <f t="shared" si="0"/>
        <v>51800000</v>
      </c>
      <c r="F37" s="36">
        <f>F38+F39</f>
        <v>51800000</v>
      </c>
      <c r="G37" s="36">
        <f>G38+G39</f>
        <v>0</v>
      </c>
      <c r="H37" s="111">
        <f t="shared" si="1"/>
        <v>51800000</v>
      </c>
      <c r="I37" s="36">
        <f>I38+I39</f>
        <v>51800000</v>
      </c>
      <c r="J37" s="36">
        <f>J38+J39</f>
        <v>0</v>
      </c>
      <c r="K37" s="111">
        <f t="shared" si="2"/>
        <v>51800000</v>
      </c>
      <c r="L37" s="66"/>
    </row>
    <row r="38" spans="1:12" ht="48.75" customHeight="1">
      <c r="A38" s="39" t="s">
        <v>138</v>
      </c>
      <c r="B38" s="8" t="s">
        <v>139</v>
      </c>
      <c r="C38" s="69">
        <v>51000000</v>
      </c>
      <c r="D38" s="36"/>
      <c r="E38" s="111">
        <f t="shared" si="0"/>
        <v>51000000</v>
      </c>
      <c r="F38" s="111">
        <v>51000000</v>
      </c>
      <c r="G38" s="36"/>
      <c r="H38" s="111">
        <f t="shared" si="1"/>
        <v>51000000</v>
      </c>
      <c r="I38" s="111">
        <v>51000000</v>
      </c>
      <c r="J38" s="36"/>
      <c r="K38" s="111">
        <f t="shared" si="2"/>
        <v>51000000</v>
      </c>
      <c r="L38" s="66"/>
    </row>
    <row r="39" spans="1:12" ht="44.25" customHeight="1">
      <c r="A39" s="40" t="s">
        <v>140</v>
      </c>
      <c r="B39" s="70" t="s">
        <v>141</v>
      </c>
      <c r="C39" s="69">
        <v>800000</v>
      </c>
      <c r="D39" s="37"/>
      <c r="E39" s="111">
        <f t="shared" si="0"/>
        <v>800000</v>
      </c>
      <c r="F39" s="111">
        <v>800000</v>
      </c>
      <c r="G39" s="37"/>
      <c r="H39" s="111">
        <f t="shared" si="1"/>
        <v>800000</v>
      </c>
      <c r="I39" s="111">
        <v>800000</v>
      </c>
      <c r="J39" s="37"/>
      <c r="K39" s="111">
        <f t="shared" si="2"/>
        <v>800000</v>
      </c>
      <c r="L39" s="66"/>
    </row>
    <row r="40" spans="1:11" ht="25.5" customHeight="1">
      <c r="A40" s="10" t="s">
        <v>16</v>
      </c>
      <c r="B40" s="11" t="s">
        <v>15</v>
      </c>
      <c r="C40" s="30">
        <f>C41+C42+C43</f>
        <v>4803000</v>
      </c>
      <c r="D40" s="98">
        <f>D41+D42+D43</f>
        <v>0</v>
      </c>
      <c r="E40" s="29">
        <f t="shared" si="0"/>
        <v>4803000</v>
      </c>
      <c r="F40" s="30">
        <f>F41+F42+F43</f>
        <v>5014000</v>
      </c>
      <c r="G40" s="98">
        <f>G41+G42+G43</f>
        <v>0</v>
      </c>
      <c r="H40" s="29">
        <f t="shared" si="1"/>
        <v>5014000</v>
      </c>
      <c r="I40" s="30">
        <f>I41+I42+I43</f>
        <v>5235000</v>
      </c>
      <c r="J40" s="98">
        <f>J41+J42+J43</f>
        <v>0</v>
      </c>
      <c r="K40" s="29">
        <f t="shared" si="2"/>
        <v>5235000</v>
      </c>
    </row>
    <row r="41" spans="1:12" ht="60.75" customHeight="1">
      <c r="A41" s="40" t="s">
        <v>44</v>
      </c>
      <c r="B41" s="11" t="s">
        <v>17</v>
      </c>
      <c r="C41" s="20">
        <v>4703000</v>
      </c>
      <c r="D41" s="99"/>
      <c r="E41" s="111">
        <f t="shared" si="0"/>
        <v>4703000</v>
      </c>
      <c r="F41" s="37">
        <v>4914000</v>
      </c>
      <c r="G41" s="99"/>
      <c r="H41" s="111">
        <f t="shared" si="1"/>
        <v>4914000</v>
      </c>
      <c r="I41" s="37">
        <v>5135000</v>
      </c>
      <c r="J41" s="99"/>
      <c r="K41" s="111">
        <f t="shared" si="2"/>
        <v>5135000</v>
      </c>
      <c r="L41" s="66"/>
    </row>
    <row r="42" spans="1:12" ht="48" customHeight="1">
      <c r="A42" s="40" t="s">
        <v>116</v>
      </c>
      <c r="B42" s="11" t="s">
        <v>171</v>
      </c>
      <c r="C42" s="20">
        <v>60000</v>
      </c>
      <c r="D42" s="99"/>
      <c r="E42" s="111">
        <f t="shared" si="0"/>
        <v>60000</v>
      </c>
      <c r="F42" s="37">
        <v>60000</v>
      </c>
      <c r="G42" s="99"/>
      <c r="H42" s="111">
        <f t="shared" si="1"/>
        <v>60000</v>
      </c>
      <c r="I42" s="37">
        <v>60000</v>
      </c>
      <c r="J42" s="99"/>
      <c r="K42" s="111">
        <f t="shared" si="2"/>
        <v>60000</v>
      </c>
      <c r="L42" s="66"/>
    </row>
    <row r="43" spans="1:12" ht="102" customHeight="1">
      <c r="A43" s="40" t="s">
        <v>142</v>
      </c>
      <c r="B43" s="11" t="s">
        <v>143</v>
      </c>
      <c r="C43" s="22">
        <v>40000</v>
      </c>
      <c r="D43" s="99"/>
      <c r="E43" s="111">
        <f t="shared" si="0"/>
        <v>40000</v>
      </c>
      <c r="F43" s="36">
        <v>40000</v>
      </c>
      <c r="G43" s="99"/>
      <c r="H43" s="111">
        <f t="shared" si="1"/>
        <v>40000</v>
      </c>
      <c r="I43" s="36">
        <v>40000</v>
      </c>
      <c r="J43" s="99"/>
      <c r="K43" s="111">
        <f t="shared" si="2"/>
        <v>40000</v>
      </c>
      <c r="L43" s="66"/>
    </row>
    <row r="44" spans="1:12" ht="23.25" customHeight="1">
      <c r="A44" s="57" t="s">
        <v>18</v>
      </c>
      <c r="B44" s="11"/>
      <c r="C44" s="98">
        <f>C45+C51+C56+C58+C62</f>
        <v>314558662</v>
      </c>
      <c r="D44" s="98">
        <f>D45+D51+D56+D58+D62</f>
        <v>4870082</v>
      </c>
      <c r="E44" s="29">
        <f t="shared" si="0"/>
        <v>319428744</v>
      </c>
      <c r="F44" s="98">
        <f>F45+F51+F56+F58+F62</f>
        <v>289633662</v>
      </c>
      <c r="G44" s="98">
        <f>G45+G51+G56+G58+G62</f>
        <v>0</v>
      </c>
      <c r="H44" s="29">
        <f>H45+H51+H56+H58+H62</f>
        <v>289633662</v>
      </c>
      <c r="I44" s="98">
        <f>I45+I51+I56+I58+I62</f>
        <v>286921058</v>
      </c>
      <c r="J44" s="98">
        <f>J45+J51+J56+J58+J62</f>
        <v>0</v>
      </c>
      <c r="K44" s="29">
        <f t="shared" si="2"/>
        <v>286921058</v>
      </c>
      <c r="L44" s="66"/>
    </row>
    <row r="45" spans="1:12" ht="45" customHeight="1">
      <c r="A45" s="40" t="s">
        <v>20</v>
      </c>
      <c r="B45" s="11" t="s">
        <v>19</v>
      </c>
      <c r="C45" s="30">
        <f>C46+C50</f>
        <v>265653781</v>
      </c>
      <c r="D45" s="99">
        <f>D46+D50</f>
        <v>2974440</v>
      </c>
      <c r="E45" s="29">
        <f t="shared" si="0"/>
        <v>268628221</v>
      </c>
      <c r="F45" s="30">
        <f>F46+F50</f>
        <v>260653781</v>
      </c>
      <c r="G45" s="99">
        <f>G46+G50</f>
        <v>0</v>
      </c>
      <c r="H45" s="29">
        <f t="shared" si="1"/>
        <v>260653781</v>
      </c>
      <c r="I45" s="30">
        <f>I46+I50</f>
        <v>260653781</v>
      </c>
      <c r="J45" s="99">
        <f>J46+J50</f>
        <v>0</v>
      </c>
      <c r="K45" s="29">
        <f t="shared" si="2"/>
        <v>260653781</v>
      </c>
      <c r="L45" s="66"/>
    </row>
    <row r="46" spans="1:12" ht="103.5" customHeight="1">
      <c r="A46" s="40" t="s">
        <v>49</v>
      </c>
      <c r="B46" s="11" t="s">
        <v>21</v>
      </c>
      <c r="C46" s="22">
        <f>C47+C48+C49</f>
        <v>264662029</v>
      </c>
      <c r="D46" s="99">
        <f>D47+D48+D49</f>
        <v>0</v>
      </c>
      <c r="E46" s="111">
        <f t="shared" si="0"/>
        <v>264662029</v>
      </c>
      <c r="F46" s="36">
        <f>F47+F48+F49</f>
        <v>259662029</v>
      </c>
      <c r="G46" s="99">
        <f>G47+G48+G49</f>
        <v>0</v>
      </c>
      <c r="H46" s="111">
        <f t="shared" si="1"/>
        <v>259662029</v>
      </c>
      <c r="I46" s="36">
        <f>I47+I48+I49</f>
        <v>259662029</v>
      </c>
      <c r="J46" s="99">
        <f>J47+J48+J49</f>
        <v>0</v>
      </c>
      <c r="K46" s="111">
        <f t="shared" si="2"/>
        <v>259662029</v>
      </c>
      <c r="L46" s="66"/>
    </row>
    <row r="47" spans="1:12" ht="83.25" customHeight="1">
      <c r="A47" s="40" t="s">
        <v>80</v>
      </c>
      <c r="B47" s="10" t="s">
        <v>59</v>
      </c>
      <c r="C47" s="20">
        <v>235063605</v>
      </c>
      <c r="D47" s="36"/>
      <c r="E47" s="111">
        <f t="shared" si="0"/>
        <v>235063605</v>
      </c>
      <c r="F47" s="37">
        <v>235063605</v>
      </c>
      <c r="G47" s="36"/>
      <c r="H47" s="111">
        <f t="shared" si="1"/>
        <v>235063605</v>
      </c>
      <c r="I47" s="37">
        <v>235063605</v>
      </c>
      <c r="J47" s="36"/>
      <c r="K47" s="111">
        <f t="shared" si="2"/>
        <v>235063605</v>
      </c>
      <c r="L47" s="66"/>
    </row>
    <row r="48" spans="1:12" ht="87" customHeight="1">
      <c r="A48" s="78" t="s">
        <v>46</v>
      </c>
      <c r="B48" s="70" t="s">
        <v>2</v>
      </c>
      <c r="C48" s="20">
        <v>219614</v>
      </c>
      <c r="D48" s="37"/>
      <c r="E48" s="111">
        <f t="shared" si="0"/>
        <v>219614</v>
      </c>
      <c r="F48" s="37">
        <v>219614</v>
      </c>
      <c r="G48" s="37"/>
      <c r="H48" s="111">
        <f t="shared" si="1"/>
        <v>219614</v>
      </c>
      <c r="I48" s="37">
        <v>219614</v>
      </c>
      <c r="J48" s="37"/>
      <c r="K48" s="111">
        <f t="shared" si="2"/>
        <v>219614</v>
      </c>
      <c r="L48" s="66"/>
    </row>
    <row r="49" spans="1:12" ht="45" customHeight="1">
      <c r="A49" s="78" t="s">
        <v>133</v>
      </c>
      <c r="B49" s="11" t="s">
        <v>132</v>
      </c>
      <c r="C49" s="20">
        <f>24378810+5000000</f>
        <v>29378810</v>
      </c>
      <c r="D49" s="99"/>
      <c r="E49" s="111">
        <f t="shared" si="0"/>
        <v>29378810</v>
      </c>
      <c r="F49" s="37">
        <v>24378810</v>
      </c>
      <c r="G49" s="99"/>
      <c r="H49" s="111">
        <f t="shared" si="1"/>
        <v>24378810</v>
      </c>
      <c r="I49" s="37">
        <v>24378810</v>
      </c>
      <c r="J49" s="99"/>
      <c r="K49" s="111">
        <f t="shared" si="2"/>
        <v>24378810</v>
      </c>
      <c r="L49" s="66"/>
    </row>
    <row r="50" spans="1:12" ht="83.25" customHeight="1">
      <c r="A50" s="78" t="s">
        <v>47</v>
      </c>
      <c r="B50" s="70" t="s">
        <v>1</v>
      </c>
      <c r="C50" s="20">
        <f>606252+385500</f>
        <v>991752</v>
      </c>
      <c r="D50" s="37">
        <v>2974440</v>
      </c>
      <c r="E50" s="111">
        <f t="shared" si="0"/>
        <v>3966192</v>
      </c>
      <c r="F50" s="37">
        <f>606252+385500</f>
        <v>991752</v>
      </c>
      <c r="G50" s="37"/>
      <c r="H50" s="111">
        <f t="shared" si="1"/>
        <v>991752</v>
      </c>
      <c r="I50" s="37">
        <f>606252+385500</f>
        <v>991752</v>
      </c>
      <c r="J50" s="37"/>
      <c r="K50" s="111">
        <f t="shared" si="2"/>
        <v>991752</v>
      </c>
      <c r="L50" s="66"/>
    </row>
    <row r="51" spans="1:12" ht="30" customHeight="1">
      <c r="A51" s="40" t="s">
        <v>25</v>
      </c>
      <c r="B51" s="10" t="s">
        <v>26</v>
      </c>
      <c r="C51" s="31">
        <f>C52</f>
        <v>13545104</v>
      </c>
      <c r="D51" s="35">
        <f>D52</f>
        <v>0</v>
      </c>
      <c r="E51" s="29">
        <f t="shared" si="0"/>
        <v>13545104</v>
      </c>
      <c r="F51" s="23">
        <f>F52</f>
        <v>13545104</v>
      </c>
      <c r="G51" s="35">
        <f>G52</f>
        <v>0</v>
      </c>
      <c r="H51" s="29">
        <f t="shared" si="1"/>
        <v>13545104</v>
      </c>
      <c r="I51" s="23">
        <f>I52</f>
        <v>13545104</v>
      </c>
      <c r="J51" s="35">
        <f>J52</f>
        <v>0</v>
      </c>
      <c r="K51" s="29">
        <f t="shared" si="2"/>
        <v>13545104</v>
      </c>
      <c r="L51" s="66"/>
    </row>
    <row r="52" spans="1:12" ht="27.75" customHeight="1">
      <c r="A52" s="40" t="s">
        <v>27</v>
      </c>
      <c r="B52" s="10" t="s">
        <v>28</v>
      </c>
      <c r="C52" s="79">
        <f>C53+C54+C55</f>
        <v>13545104</v>
      </c>
      <c r="D52" s="36">
        <f>D53+D54+D55</f>
        <v>0</v>
      </c>
      <c r="E52" s="111">
        <f t="shared" si="0"/>
        <v>13545104</v>
      </c>
      <c r="F52" s="36">
        <f>F53+F54+F55</f>
        <v>13545104</v>
      </c>
      <c r="G52" s="36">
        <f>G53+G54+G55</f>
        <v>0</v>
      </c>
      <c r="H52" s="111">
        <f t="shared" si="1"/>
        <v>13545104</v>
      </c>
      <c r="I52" s="36">
        <f>I53+I54+I55</f>
        <v>13545104</v>
      </c>
      <c r="J52" s="36">
        <f>J53+J54+J55</f>
        <v>0</v>
      </c>
      <c r="K52" s="111">
        <f t="shared" si="2"/>
        <v>13545104</v>
      </c>
      <c r="L52" s="66"/>
    </row>
    <row r="53" spans="1:12" ht="45.75" customHeight="1">
      <c r="A53" s="38" t="s">
        <v>83</v>
      </c>
      <c r="B53" s="9" t="s">
        <v>84</v>
      </c>
      <c r="C53" s="21">
        <v>353927</v>
      </c>
      <c r="D53" s="85"/>
      <c r="E53" s="111">
        <f t="shared" si="0"/>
        <v>353927</v>
      </c>
      <c r="F53" s="76">
        <v>353927</v>
      </c>
      <c r="G53" s="85"/>
      <c r="H53" s="111">
        <f t="shared" si="1"/>
        <v>353927</v>
      </c>
      <c r="I53" s="76">
        <v>353927</v>
      </c>
      <c r="J53" s="85"/>
      <c r="K53" s="111">
        <f t="shared" si="2"/>
        <v>353927</v>
      </c>
      <c r="L53" s="66"/>
    </row>
    <row r="54" spans="1:12" ht="29.25" customHeight="1">
      <c r="A54" s="38" t="s">
        <v>85</v>
      </c>
      <c r="B54" s="9" t="s">
        <v>87</v>
      </c>
      <c r="C54" s="21">
        <v>4193476</v>
      </c>
      <c r="D54" s="85"/>
      <c r="E54" s="111">
        <f t="shared" si="0"/>
        <v>4193476</v>
      </c>
      <c r="F54" s="76">
        <v>4193476</v>
      </c>
      <c r="G54" s="85"/>
      <c r="H54" s="111">
        <f t="shared" si="1"/>
        <v>4193476</v>
      </c>
      <c r="I54" s="76">
        <v>4193476</v>
      </c>
      <c r="J54" s="85"/>
      <c r="K54" s="111">
        <f t="shared" si="2"/>
        <v>4193476</v>
      </c>
      <c r="L54" s="66"/>
    </row>
    <row r="55" spans="1:12" ht="30" customHeight="1">
      <c r="A55" s="38" t="s">
        <v>86</v>
      </c>
      <c r="B55" s="9" t="s">
        <v>88</v>
      </c>
      <c r="C55" s="21">
        <v>8997701</v>
      </c>
      <c r="D55" s="85"/>
      <c r="E55" s="111">
        <f t="shared" si="0"/>
        <v>8997701</v>
      </c>
      <c r="F55" s="76">
        <v>8997701</v>
      </c>
      <c r="G55" s="85"/>
      <c r="H55" s="111">
        <f t="shared" si="1"/>
        <v>8997701</v>
      </c>
      <c r="I55" s="76">
        <v>8997701</v>
      </c>
      <c r="J55" s="85"/>
      <c r="K55" s="111">
        <f t="shared" si="2"/>
        <v>8997701</v>
      </c>
      <c r="L55" s="66"/>
    </row>
    <row r="56" spans="1:12" ht="42" customHeight="1">
      <c r="A56" s="40" t="s">
        <v>221</v>
      </c>
      <c r="B56" s="8" t="s">
        <v>222</v>
      </c>
      <c r="C56" s="32">
        <f aca="true" t="shared" si="3" ref="C56:K56">C57</f>
        <v>0</v>
      </c>
      <c r="D56" s="35">
        <f t="shared" si="3"/>
        <v>1895642</v>
      </c>
      <c r="E56" s="112">
        <f t="shared" si="3"/>
        <v>1895642</v>
      </c>
      <c r="F56" s="32">
        <f t="shared" si="3"/>
        <v>0</v>
      </c>
      <c r="G56" s="35">
        <f t="shared" si="3"/>
        <v>0</v>
      </c>
      <c r="H56" s="112">
        <f t="shared" si="3"/>
        <v>0</v>
      </c>
      <c r="I56" s="32">
        <f t="shared" si="3"/>
        <v>0</v>
      </c>
      <c r="J56" s="35">
        <f t="shared" si="3"/>
        <v>0</v>
      </c>
      <c r="K56" s="112">
        <f t="shared" si="3"/>
        <v>0</v>
      </c>
      <c r="L56" s="66"/>
    </row>
    <row r="57" spans="1:12" ht="32.25" customHeight="1">
      <c r="A57" s="38" t="s">
        <v>219</v>
      </c>
      <c r="B57" s="9" t="s">
        <v>220</v>
      </c>
      <c r="C57" s="21">
        <v>0</v>
      </c>
      <c r="D57" s="85">
        <f>1895618+24</f>
        <v>1895642</v>
      </c>
      <c r="E57" s="111">
        <f t="shared" si="0"/>
        <v>1895642</v>
      </c>
      <c r="F57" s="21">
        <v>0</v>
      </c>
      <c r="G57" s="85"/>
      <c r="H57" s="111">
        <f>F57+G57</f>
        <v>0</v>
      </c>
      <c r="I57" s="21">
        <v>0</v>
      </c>
      <c r="J57" s="85"/>
      <c r="K57" s="111">
        <f>I57+J57</f>
        <v>0</v>
      </c>
      <c r="L57" s="66"/>
    </row>
    <row r="58" spans="1:12" ht="42" customHeight="1">
      <c r="A58" s="40" t="s">
        <v>32</v>
      </c>
      <c r="B58" s="11" t="s">
        <v>33</v>
      </c>
      <c r="C58" s="30">
        <f>C59+C60+C61</f>
        <v>27011415</v>
      </c>
      <c r="D58" s="98">
        <f>D59+D60+D61</f>
        <v>0</v>
      </c>
      <c r="E58" s="29">
        <f t="shared" si="0"/>
        <v>27011415</v>
      </c>
      <c r="F58" s="30">
        <f>F59+F60+F61</f>
        <v>7011415</v>
      </c>
      <c r="G58" s="98">
        <f>G59+G60+G61</f>
        <v>0</v>
      </c>
      <c r="H58" s="29">
        <f t="shared" si="1"/>
        <v>7011415</v>
      </c>
      <c r="I58" s="30">
        <f>I59+I60+I61</f>
        <v>4198811</v>
      </c>
      <c r="J58" s="98">
        <f>J59+J60+J61</f>
        <v>0</v>
      </c>
      <c r="K58" s="29">
        <f t="shared" si="2"/>
        <v>4198811</v>
      </c>
      <c r="L58" s="66"/>
    </row>
    <row r="59" spans="1:12" ht="101.25" customHeight="1">
      <c r="A59" s="80" t="s">
        <v>48</v>
      </c>
      <c r="B59" s="81" t="s">
        <v>60</v>
      </c>
      <c r="C59" s="69">
        <f>5340092+20000000</f>
        <v>25340092</v>
      </c>
      <c r="D59" s="101"/>
      <c r="E59" s="111">
        <f t="shared" si="0"/>
        <v>25340092</v>
      </c>
      <c r="F59" s="111">
        <v>5340092</v>
      </c>
      <c r="G59" s="101"/>
      <c r="H59" s="111">
        <f t="shared" si="1"/>
        <v>5340092</v>
      </c>
      <c r="I59" s="111">
        <v>2527488</v>
      </c>
      <c r="J59" s="101"/>
      <c r="K59" s="111">
        <f t="shared" si="2"/>
        <v>2527488</v>
      </c>
      <c r="L59" s="66"/>
    </row>
    <row r="60" spans="1:12" ht="68.25" customHeight="1">
      <c r="A60" s="80" t="s">
        <v>170</v>
      </c>
      <c r="B60" s="81" t="s">
        <v>144</v>
      </c>
      <c r="C60" s="69">
        <v>109755</v>
      </c>
      <c r="D60" s="101"/>
      <c r="E60" s="111">
        <f t="shared" si="0"/>
        <v>109755</v>
      </c>
      <c r="F60" s="111">
        <v>109755</v>
      </c>
      <c r="G60" s="101"/>
      <c r="H60" s="111">
        <f t="shared" si="1"/>
        <v>109755</v>
      </c>
      <c r="I60" s="111">
        <v>109755</v>
      </c>
      <c r="J60" s="101"/>
      <c r="K60" s="111">
        <f t="shared" si="2"/>
        <v>109755</v>
      </c>
      <c r="L60" s="66"/>
    </row>
    <row r="61" spans="1:12" ht="57" customHeight="1">
      <c r="A61" s="6" t="s">
        <v>102</v>
      </c>
      <c r="B61" s="7" t="s">
        <v>103</v>
      </c>
      <c r="C61" s="37">
        <v>1561568</v>
      </c>
      <c r="D61" s="99"/>
      <c r="E61" s="111">
        <f t="shared" si="0"/>
        <v>1561568</v>
      </c>
      <c r="F61" s="37">
        <v>1561568</v>
      </c>
      <c r="G61" s="99"/>
      <c r="H61" s="111">
        <f t="shared" si="1"/>
        <v>1561568</v>
      </c>
      <c r="I61" s="37">
        <v>1561568</v>
      </c>
      <c r="J61" s="99"/>
      <c r="K61" s="111">
        <f t="shared" si="2"/>
        <v>1561568</v>
      </c>
      <c r="L61" s="66"/>
    </row>
    <row r="62" spans="1:12" ht="28.5" customHeight="1">
      <c r="A62" s="40" t="s">
        <v>23</v>
      </c>
      <c r="B62" s="11" t="s">
        <v>22</v>
      </c>
      <c r="C62" s="30">
        <f>C63+C64+C65+C66+C67+C69+C70+C71+C72</f>
        <v>8348362</v>
      </c>
      <c r="D62" s="98">
        <f>D63+D64+D65+D66+D67+D69+D70+D71+D72</f>
        <v>0</v>
      </c>
      <c r="E62" s="29">
        <f t="shared" si="0"/>
        <v>8348362</v>
      </c>
      <c r="F62" s="30">
        <f>F63+F64+F65+F66+F67+F69+F70+F71+F72</f>
        <v>8423362</v>
      </c>
      <c r="G62" s="98">
        <f>G63+G64+G65+G66+G67+G69+G70+G71+G72</f>
        <v>0</v>
      </c>
      <c r="H62" s="29">
        <f t="shared" si="1"/>
        <v>8423362</v>
      </c>
      <c r="I62" s="30">
        <f>I63+I64+I65+I66+I67+I69+I70+I71+I72</f>
        <v>8523362</v>
      </c>
      <c r="J62" s="98">
        <f>J63+J64+J65+J66+J67+J69+J70+J71+J72</f>
        <v>0</v>
      </c>
      <c r="K62" s="29">
        <f t="shared" si="2"/>
        <v>8523362</v>
      </c>
      <c r="L62" s="66"/>
    </row>
    <row r="63" spans="1:12" ht="87.75" customHeight="1">
      <c r="A63" s="78" t="s">
        <v>117</v>
      </c>
      <c r="B63" s="70" t="s">
        <v>38</v>
      </c>
      <c r="C63" s="20">
        <v>60000</v>
      </c>
      <c r="D63" s="37"/>
      <c r="E63" s="111">
        <f t="shared" si="0"/>
        <v>60000</v>
      </c>
      <c r="F63" s="37">
        <v>60000</v>
      </c>
      <c r="G63" s="37"/>
      <c r="H63" s="111">
        <f t="shared" si="1"/>
        <v>60000</v>
      </c>
      <c r="I63" s="37">
        <v>60000</v>
      </c>
      <c r="J63" s="37"/>
      <c r="K63" s="111">
        <f t="shared" si="2"/>
        <v>60000</v>
      </c>
      <c r="L63" s="66"/>
    </row>
    <row r="64" spans="1:12" ht="63.75" customHeight="1">
      <c r="A64" s="78" t="s">
        <v>39</v>
      </c>
      <c r="B64" s="70" t="s">
        <v>40</v>
      </c>
      <c r="C64" s="20">
        <v>2000</v>
      </c>
      <c r="D64" s="37"/>
      <c r="E64" s="111">
        <f t="shared" si="0"/>
        <v>2000</v>
      </c>
      <c r="F64" s="37">
        <v>2000</v>
      </c>
      <c r="G64" s="37"/>
      <c r="H64" s="111">
        <f t="shared" si="1"/>
        <v>2000</v>
      </c>
      <c r="I64" s="37">
        <v>2000</v>
      </c>
      <c r="J64" s="37"/>
      <c r="K64" s="111">
        <f t="shared" si="2"/>
        <v>2000</v>
      </c>
      <c r="L64" s="66"/>
    </row>
    <row r="65" spans="1:12" ht="31.5" customHeight="1">
      <c r="A65" s="78" t="s">
        <v>42</v>
      </c>
      <c r="B65" s="10" t="s">
        <v>41</v>
      </c>
      <c r="C65" s="20">
        <v>200000</v>
      </c>
      <c r="D65" s="36"/>
      <c r="E65" s="111">
        <f t="shared" si="0"/>
        <v>200000</v>
      </c>
      <c r="F65" s="37">
        <v>200000</v>
      </c>
      <c r="G65" s="36"/>
      <c r="H65" s="111">
        <f t="shared" si="1"/>
        <v>200000</v>
      </c>
      <c r="I65" s="37">
        <v>200000</v>
      </c>
      <c r="J65" s="36"/>
      <c r="K65" s="111">
        <f t="shared" si="2"/>
        <v>200000</v>
      </c>
      <c r="L65" s="66"/>
    </row>
    <row r="66" spans="1:12" ht="66" customHeight="1">
      <c r="A66" s="78" t="s">
        <v>115</v>
      </c>
      <c r="B66" s="10" t="s">
        <v>90</v>
      </c>
      <c r="C66" s="22">
        <v>600000</v>
      </c>
      <c r="D66" s="36"/>
      <c r="E66" s="111">
        <f t="shared" si="0"/>
        <v>600000</v>
      </c>
      <c r="F66" s="36">
        <v>600000</v>
      </c>
      <c r="G66" s="36"/>
      <c r="H66" s="111">
        <f t="shared" si="1"/>
        <v>600000</v>
      </c>
      <c r="I66" s="36">
        <v>600000</v>
      </c>
      <c r="J66" s="36"/>
      <c r="K66" s="111">
        <f t="shared" si="2"/>
        <v>600000</v>
      </c>
      <c r="L66" s="66"/>
    </row>
    <row r="67" spans="1:12" ht="42" customHeight="1">
      <c r="A67" s="78" t="s">
        <v>78</v>
      </c>
      <c r="B67" s="8" t="s">
        <v>31</v>
      </c>
      <c r="C67" s="36">
        <f>C68</f>
        <v>1600000</v>
      </c>
      <c r="D67" s="36">
        <f>D68</f>
        <v>0</v>
      </c>
      <c r="E67" s="111">
        <f t="shared" si="0"/>
        <v>1600000</v>
      </c>
      <c r="F67" s="36">
        <f>F68</f>
        <v>1650000</v>
      </c>
      <c r="G67" s="36">
        <f>G68</f>
        <v>0</v>
      </c>
      <c r="H67" s="111">
        <f t="shared" si="1"/>
        <v>1650000</v>
      </c>
      <c r="I67" s="36">
        <f>I68</f>
        <v>1700000</v>
      </c>
      <c r="J67" s="36">
        <f>J68</f>
        <v>0</v>
      </c>
      <c r="K67" s="111">
        <f t="shared" si="2"/>
        <v>1700000</v>
      </c>
      <c r="L67" s="66"/>
    </row>
    <row r="68" spans="1:12" ht="45.75" customHeight="1">
      <c r="A68" s="38" t="s">
        <v>82</v>
      </c>
      <c r="B68" s="9" t="s">
        <v>61</v>
      </c>
      <c r="C68" s="82">
        <v>1600000</v>
      </c>
      <c r="D68" s="85"/>
      <c r="E68" s="111">
        <f t="shared" si="0"/>
        <v>1600000</v>
      </c>
      <c r="F68" s="82">
        <v>1650000</v>
      </c>
      <c r="G68" s="85"/>
      <c r="H68" s="111">
        <f t="shared" si="1"/>
        <v>1650000</v>
      </c>
      <c r="I68" s="82">
        <v>1700000</v>
      </c>
      <c r="J68" s="85"/>
      <c r="K68" s="111">
        <f t="shared" si="2"/>
        <v>1700000</v>
      </c>
      <c r="L68" s="66"/>
    </row>
    <row r="69" spans="1:12" ht="78.75" customHeight="1">
      <c r="A69" s="6" t="s">
        <v>145</v>
      </c>
      <c r="B69" s="8" t="s">
        <v>91</v>
      </c>
      <c r="C69" s="20">
        <v>19287</v>
      </c>
      <c r="D69" s="36"/>
      <c r="E69" s="111">
        <f t="shared" si="0"/>
        <v>19287</v>
      </c>
      <c r="F69" s="37">
        <v>19287</v>
      </c>
      <c r="G69" s="36"/>
      <c r="H69" s="111">
        <f t="shared" si="1"/>
        <v>19287</v>
      </c>
      <c r="I69" s="37">
        <v>19287</v>
      </c>
      <c r="J69" s="36"/>
      <c r="K69" s="111">
        <f t="shared" si="2"/>
        <v>19287</v>
      </c>
      <c r="L69" s="66"/>
    </row>
    <row r="70" spans="1:12" ht="82.5" customHeight="1">
      <c r="A70" s="6" t="s">
        <v>146</v>
      </c>
      <c r="B70" s="8" t="s">
        <v>147</v>
      </c>
      <c r="C70" s="20">
        <v>2923150</v>
      </c>
      <c r="D70" s="36"/>
      <c r="E70" s="111">
        <f t="shared" si="0"/>
        <v>2923150</v>
      </c>
      <c r="F70" s="37">
        <v>2923150</v>
      </c>
      <c r="G70" s="36"/>
      <c r="H70" s="111">
        <f t="shared" si="1"/>
        <v>2923150</v>
      </c>
      <c r="I70" s="37">
        <v>2923150</v>
      </c>
      <c r="J70" s="36"/>
      <c r="K70" s="111">
        <f t="shared" si="2"/>
        <v>2923150</v>
      </c>
      <c r="L70" s="66"/>
    </row>
    <row r="71" spans="1:12" ht="69" customHeight="1">
      <c r="A71" s="6" t="s">
        <v>104</v>
      </c>
      <c r="B71" s="8" t="s">
        <v>105</v>
      </c>
      <c r="C71" s="37">
        <v>20000</v>
      </c>
      <c r="D71" s="36"/>
      <c r="E71" s="111">
        <f t="shared" si="0"/>
        <v>20000</v>
      </c>
      <c r="F71" s="37">
        <v>20000</v>
      </c>
      <c r="G71" s="36"/>
      <c r="H71" s="111">
        <f t="shared" si="1"/>
        <v>20000</v>
      </c>
      <c r="I71" s="37">
        <v>20000</v>
      </c>
      <c r="J71" s="36"/>
      <c r="K71" s="111">
        <f t="shared" si="2"/>
        <v>20000</v>
      </c>
      <c r="L71" s="66"/>
    </row>
    <row r="72" spans="1:14" ht="48.75" customHeight="1">
      <c r="A72" s="40" t="s">
        <v>30</v>
      </c>
      <c r="B72" s="11" t="s">
        <v>29</v>
      </c>
      <c r="C72" s="69">
        <f>525000+666525+1732400</f>
        <v>2923925</v>
      </c>
      <c r="D72" s="99"/>
      <c r="E72" s="111">
        <f t="shared" si="0"/>
        <v>2923925</v>
      </c>
      <c r="F72" s="111">
        <f>550000+666525+1732400</f>
        <v>2948925</v>
      </c>
      <c r="G72" s="99"/>
      <c r="H72" s="111">
        <f t="shared" si="1"/>
        <v>2948925</v>
      </c>
      <c r="I72" s="111">
        <f>600000+666525+1732400</f>
        <v>2998925</v>
      </c>
      <c r="J72" s="99"/>
      <c r="K72" s="111">
        <f t="shared" si="2"/>
        <v>2998925</v>
      </c>
      <c r="L72" s="66"/>
      <c r="N72" s="1"/>
    </row>
    <row r="73" spans="1:12" ht="30" customHeight="1">
      <c r="A73" s="13" t="s">
        <v>51</v>
      </c>
      <c r="B73" s="12" t="s">
        <v>52</v>
      </c>
      <c r="C73" s="24">
        <f>C74+C129+C132</f>
        <v>924478893.9200001</v>
      </c>
      <c r="D73" s="98">
        <f>D74+D129+D132</f>
        <v>2734.289999999979</v>
      </c>
      <c r="E73" s="29">
        <f t="shared" si="0"/>
        <v>924481628.21</v>
      </c>
      <c r="F73" s="24">
        <f>F74+F129</f>
        <v>806298548.52</v>
      </c>
      <c r="G73" s="98">
        <f>G74+G129</f>
        <v>0</v>
      </c>
      <c r="H73" s="29">
        <f t="shared" si="1"/>
        <v>806298548.52</v>
      </c>
      <c r="I73" s="24">
        <f>I74+I129</f>
        <v>690178943.14</v>
      </c>
      <c r="J73" s="98">
        <f>J74+J129</f>
        <v>0</v>
      </c>
      <c r="K73" s="29">
        <f t="shared" si="2"/>
        <v>690178943.14</v>
      </c>
      <c r="L73" s="66"/>
    </row>
    <row r="74" spans="1:12" s="48" customFormat="1" ht="50.25" customHeight="1">
      <c r="A74" s="19" t="s">
        <v>53</v>
      </c>
      <c r="B74" s="46" t="s">
        <v>54</v>
      </c>
      <c r="C74" s="23">
        <f>C75+C77+C96+C126</f>
        <v>827428893.9200001</v>
      </c>
      <c r="D74" s="102">
        <f>D75+D77+D96+D126</f>
        <v>-393632</v>
      </c>
      <c r="E74" s="29">
        <f t="shared" si="0"/>
        <v>827035261.9200001</v>
      </c>
      <c r="F74" s="23">
        <f>F75+F77+F96+F126</f>
        <v>705948548.52</v>
      </c>
      <c r="G74" s="102">
        <f>G75+G77+G96+G126</f>
        <v>0</v>
      </c>
      <c r="H74" s="29">
        <f t="shared" si="1"/>
        <v>705948548.52</v>
      </c>
      <c r="I74" s="23">
        <f>I75+I77+I96+I126</f>
        <v>588178943.14</v>
      </c>
      <c r="J74" s="102">
        <f>J75+J77+J96+J126</f>
        <v>0</v>
      </c>
      <c r="K74" s="29">
        <f t="shared" si="2"/>
        <v>588178943.14</v>
      </c>
      <c r="L74" s="66"/>
    </row>
    <row r="75" spans="1:12" ht="48" customHeight="1">
      <c r="A75" s="19" t="s">
        <v>55</v>
      </c>
      <c r="B75" s="12" t="s">
        <v>156</v>
      </c>
      <c r="C75" s="24">
        <f>C76</f>
        <v>9358600</v>
      </c>
      <c r="D75" s="98">
        <f>D76</f>
        <v>0</v>
      </c>
      <c r="E75" s="29">
        <f t="shared" si="0"/>
        <v>9358600</v>
      </c>
      <c r="F75" s="24">
        <f>F76</f>
        <v>9358600</v>
      </c>
      <c r="G75" s="98">
        <f>G76</f>
        <v>0</v>
      </c>
      <c r="H75" s="29">
        <f t="shared" si="1"/>
        <v>9358600</v>
      </c>
      <c r="I75" s="24">
        <f>I76</f>
        <v>9309900</v>
      </c>
      <c r="J75" s="98">
        <f>J76</f>
        <v>0</v>
      </c>
      <c r="K75" s="29">
        <f t="shared" si="2"/>
        <v>9309900</v>
      </c>
      <c r="L75" s="66"/>
    </row>
    <row r="76" spans="1:12" ht="48" customHeight="1">
      <c r="A76" s="41" t="s">
        <v>66</v>
      </c>
      <c r="B76" s="8" t="s">
        <v>151</v>
      </c>
      <c r="C76" s="20">
        <v>9358600</v>
      </c>
      <c r="D76" s="36"/>
      <c r="E76" s="111">
        <f t="shared" si="0"/>
        <v>9358600</v>
      </c>
      <c r="F76" s="37">
        <v>9358600</v>
      </c>
      <c r="G76" s="36"/>
      <c r="H76" s="111">
        <f t="shared" si="1"/>
        <v>9358600</v>
      </c>
      <c r="I76" s="37">
        <v>9309900</v>
      </c>
      <c r="J76" s="36"/>
      <c r="K76" s="111">
        <f t="shared" si="2"/>
        <v>9309900</v>
      </c>
      <c r="L76" s="66"/>
    </row>
    <row r="77" spans="1:12" ht="48" customHeight="1">
      <c r="A77" s="13" t="s">
        <v>110</v>
      </c>
      <c r="B77" s="12" t="s">
        <v>155</v>
      </c>
      <c r="C77" s="24">
        <f>C78+C79+C81+C85+C86+C87</f>
        <v>290699246.81</v>
      </c>
      <c r="D77" s="98">
        <f>D78+D79+D81+D85+D86+D87+D84</f>
        <v>-3692762</v>
      </c>
      <c r="E77" s="29">
        <f t="shared" si="0"/>
        <v>287006484.81</v>
      </c>
      <c r="F77" s="24">
        <f>F78+F79+F81+F85+F86+F87</f>
        <v>147192129.81</v>
      </c>
      <c r="G77" s="98">
        <f>G78+G79+G81+G85+G86+G87+G84</f>
        <v>0</v>
      </c>
      <c r="H77" s="29">
        <f t="shared" si="1"/>
        <v>147192129.81</v>
      </c>
      <c r="I77" s="24">
        <f>I78+I79+I81+I85+I86+I87</f>
        <v>9340129.809999999</v>
      </c>
      <c r="J77" s="98">
        <f>J78+J79+J81+J85+J86+J87+J84</f>
        <v>0</v>
      </c>
      <c r="K77" s="29">
        <f t="shared" si="2"/>
        <v>9340129.809999999</v>
      </c>
      <c r="L77" s="66"/>
    </row>
    <row r="78" spans="1:12" ht="75" customHeight="1">
      <c r="A78" s="6" t="s">
        <v>196</v>
      </c>
      <c r="B78" s="7" t="s">
        <v>194</v>
      </c>
      <c r="C78" s="49">
        <v>50000000</v>
      </c>
      <c r="D78" s="99"/>
      <c r="E78" s="111">
        <f t="shared" si="0"/>
        <v>50000000</v>
      </c>
      <c r="F78" s="49">
        <v>0</v>
      </c>
      <c r="G78" s="99"/>
      <c r="H78" s="111">
        <f t="shared" si="1"/>
        <v>0</v>
      </c>
      <c r="I78" s="49">
        <v>0</v>
      </c>
      <c r="J78" s="99"/>
      <c r="K78" s="111">
        <f t="shared" si="2"/>
        <v>0</v>
      </c>
      <c r="L78" s="66"/>
    </row>
    <row r="79" spans="1:12" ht="48" customHeight="1" hidden="1">
      <c r="A79" s="93" t="s">
        <v>173</v>
      </c>
      <c r="B79" s="94" t="s">
        <v>172</v>
      </c>
      <c r="C79" s="95">
        <f>C80</f>
        <v>1162118</v>
      </c>
      <c r="D79" s="103">
        <f>D80</f>
        <v>-1162118</v>
      </c>
      <c r="E79" s="113">
        <f aca="true" t="shared" si="4" ref="E79:E135">C79+D79</f>
        <v>0</v>
      </c>
      <c r="F79" s="95">
        <f>F80</f>
        <v>768486</v>
      </c>
      <c r="G79" s="103">
        <f>G80</f>
        <v>-768486</v>
      </c>
      <c r="H79" s="113">
        <f aca="true" t="shared" si="5" ref="H79:H135">F79+G79</f>
        <v>0</v>
      </c>
      <c r="I79" s="95">
        <f>I80</f>
        <v>768486</v>
      </c>
      <c r="J79" s="103">
        <f>J80</f>
        <v>-768486</v>
      </c>
      <c r="K79" s="113">
        <f aca="true" t="shared" si="6" ref="K79:K135">I79+J79</f>
        <v>0</v>
      </c>
      <c r="L79" s="66"/>
    </row>
    <row r="80" spans="1:12" ht="69" customHeight="1" hidden="1">
      <c r="A80" s="104" t="s">
        <v>199</v>
      </c>
      <c r="B80" s="105" t="s">
        <v>172</v>
      </c>
      <c r="C80" s="106">
        <v>1162118</v>
      </c>
      <c r="D80" s="107">
        <v>-1162118</v>
      </c>
      <c r="E80" s="113">
        <f t="shared" si="4"/>
        <v>0</v>
      </c>
      <c r="F80" s="106">
        <v>768486</v>
      </c>
      <c r="G80" s="107">
        <v>-768486</v>
      </c>
      <c r="H80" s="113">
        <f t="shared" si="5"/>
        <v>0</v>
      </c>
      <c r="I80" s="106">
        <v>768486</v>
      </c>
      <c r="J80" s="107">
        <v>-768486</v>
      </c>
      <c r="K80" s="113">
        <f t="shared" si="6"/>
        <v>0</v>
      </c>
      <c r="L80" s="66"/>
    </row>
    <row r="81" spans="1:12" ht="48" customHeight="1">
      <c r="A81" s="6" t="s">
        <v>174</v>
      </c>
      <c r="B81" s="7" t="s">
        <v>152</v>
      </c>
      <c r="C81" s="49">
        <f>C82+C83</f>
        <v>218000000</v>
      </c>
      <c r="D81" s="99">
        <f>D82+D83</f>
        <v>0</v>
      </c>
      <c r="E81" s="111">
        <f t="shared" si="4"/>
        <v>218000000</v>
      </c>
      <c r="F81" s="49">
        <f>F82+F83</f>
        <v>130400000</v>
      </c>
      <c r="G81" s="99">
        <f>G82+G83</f>
        <v>0</v>
      </c>
      <c r="H81" s="111">
        <f t="shared" si="5"/>
        <v>130400000</v>
      </c>
      <c r="I81" s="49">
        <f>I82+I83</f>
        <v>0</v>
      </c>
      <c r="J81" s="99">
        <f>J82+J83</f>
        <v>0</v>
      </c>
      <c r="K81" s="111">
        <f t="shared" si="6"/>
        <v>0</v>
      </c>
      <c r="L81" s="66"/>
    </row>
    <row r="82" spans="1:12" s="64" customFormat="1" ht="81" customHeight="1">
      <c r="A82" s="38" t="s">
        <v>198</v>
      </c>
      <c r="B82" s="59" t="s">
        <v>152</v>
      </c>
      <c r="C82" s="63">
        <v>153000000</v>
      </c>
      <c r="D82" s="100"/>
      <c r="E82" s="111">
        <f t="shared" si="4"/>
        <v>153000000</v>
      </c>
      <c r="F82" s="63">
        <v>70400000</v>
      </c>
      <c r="G82" s="100"/>
      <c r="H82" s="111">
        <f t="shared" si="5"/>
        <v>70400000</v>
      </c>
      <c r="I82" s="63">
        <v>0</v>
      </c>
      <c r="J82" s="100"/>
      <c r="K82" s="111">
        <f t="shared" si="6"/>
        <v>0</v>
      </c>
      <c r="L82" s="66"/>
    </row>
    <row r="83" spans="1:12" ht="80.25" customHeight="1">
      <c r="A83" s="38" t="s">
        <v>197</v>
      </c>
      <c r="B83" s="59" t="s">
        <v>152</v>
      </c>
      <c r="C83" s="63">
        <v>65000000</v>
      </c>
      <c r="D83" s="100"/>
      <c r="E83" s="111">
        <f t="shared" si="4"/>
        <v>65000000</v>
      </c>
      <c r="F83" s="63">
        <v>60000000</v>
      </c>
      <c r="G83" s="100"/>
      <c r="H83" s="111">
        <f t="shared" si="5"/>
        <v>60000000</v>
      </c>
      <c r="I83" s="63">
        <v>0</v>
      </c>
      <c r="J83" s="100"/>
      <c r="K83" s="111">
        <f t="shared" si="6"/>
        <v>0</v>
      </c>
      <c r="L83" s="66"/>
    </row>
    <row r="84" spans="1:12" ht="47.25" customHeight="1">
      <c r="A84" s="6" t="s">
        <v>207</v>
      </c>
      <c r="B84" s="7" t="s">
        <v>206</v>
      </c>
      <c r="C84" s="49">
        <v>0</v>
      </c>
      <c r="D84" s="99">
        <f>1162118-393632</f>
        <v>768486</v>
      </c>
      <c r="E84" s="111">
        <f>C84+D84</f>
        <v>768486</v>
      </c>
      <c r="F84" s="49">
        <v>0</v>
      </c>
      <c r="G84" s="99">
        <v>768486</v>
      </c>
      <c r="H84" s="111">
        <f>F84+G84</f>
        <v>768486</v>
      </c>
      <c r="I84" s="49">
        <v>0</v>
      </c>
      <c r="J84" s="99">
        <v>768486</v>
      </c>
      <c r="K84" s="111">
        <f>I84+J84</f>
        <v>768486</v>
      </c>
      <c r="L84" s="66"/>
    </row>
    <row r="85" spans="1:12" s="64" customFormat="1" ht="33.75" customHeight="1">
      <c r="A85" s="39" t="s">
        <v>183</v>
      </c>
      <c r="B85" s="7" t="s">
        <v>182</v>
      </c>
      <c r="C85" s="49">
        <v>21132.72</v>
      </c>
      <c r="D85" s="99"/>
      <c r="E85" s="111">
        <f t="shared" si="4"/>
        <v>21132.72</v>
      </c>
      <c r="F85" s="49">
        <v>21132.72</v>
      </c>
      <c r="G85" s="99"/>
      <c r="H85" s="111">
        <f t="shared" si="5"/>
        <v>21132.72</v>
      </c>
      <c r="I85" s="49">
        <v>21132.72</v>
      </c>
      <c r="J85" s="99"/>
      <c r="K85" s="111">
        <f t="shared" si="6"/>
        <v>21132.72</v>
      </c>
      <c r="L85" s="67"/>
    </row>
    <row r="86" spans="1:12" ht="69" customHeight="1">
      <c r="A86" s="39" t="s">
        <v>185</v>
      </c>
      <c r="B86" s="7" t="s">
        <v>184</v>
      </c>
      <c r="C86" s="49">
        <v>8012600</v>
      </c>
      <c r="D86" s="99"/>
      <c r="E86" s="111">
        <f t="shared" si="4"/>
        <v>8012600</v>
      </c>
      <c r="F86" s="49">
        <v>4433100</v>
      </c>
      <c r="G86" s="99"/>
      <c r="H86" s="111">
        <f t="shared" si="5"/>
        <v>4433100</v>
      </c>
      <c r="I86" s="49">
        <v>4433100</v>
      </c>
      <c r="J86" s="99"/>
      <c r="K86" s="111">
        <f t="shared" si="6"/>
        <v>4433100</v>
      </c>
      <c r="L86" s="67"/>
    </row>
    <row r="87" spans="1:12" ht="21.75" customHeight="1">
      <c r="A87" s="13" t="s">
        <v>56</v>
      </c>
      <c r="B87" s="12" t="s">
        <v>154</v>
      </c>
      <c r="C87" s="23">
        <f>C88</f>
        <v>13503396.09</v>
      </c>
      <c r="D87" s="98">
        <f>D88</f>
        <v>-3299130</v>
      </c>
      <c r="E87" s="29">
        <f t="shared" si="4"/>
        <v>10204266.09</v>
      </c>
      <c r="F87" s="23">
        <f>F88</f>
        <v>11569411.09</v>
      </c>
      <c r="G87" s="98">
        <f>G88</f>
        <v>0</v>
      </c>
      <c r="H87" s="29">
        <f t="shared" si="5"/>
        <v>11569411.09</v>
      </c>
      <c r="I87" s="23">
        <f>I88</f>
        <v>4117411.09</v>
      </c>
      <c r="J87" s="98">
        <f>J88</f>
        <v>0</v>
      </c>
      <c r="K87" s="29">
        <f t="shared" si="6"/>
        <v>4117411.09</v>
      </c>
      <c r="L87" s="66"/>
    </row>
    <row r="88" spans="1:12" ht="27" customHeight="1">
      <c r="A88" s="6" t="s">
        <v>175</v>
      </c>
      <c r="B88" s="7" t="s">
        <v>153</v>
      </c>
      <c r="C88" s="25">
        <f>C89+C90+C91+C92+C93+C94+C95</f>
        <v>13503396.09</v>
      </c>
      <c r="D88" s="99">
        <f>D89+D90+D91+D92+D93+D94+D95</f>
        <v>-3299130</v>
      </c>
      <c r="E88" s="111">
        <f t="shared" si="4"/>
        <v>10204266.09</v>
      </c>
      <c r="F88" s="49">
        <f>F89+F90+F91+F92+F93+F94+F95</f>
        <v>11569411.09</v>
      </c>
      <c r="G88" s="99">
        <f>G89+G90+G91+G92+G93+G94+G95</f>
        <v>0</v>
      </c>
      <c r="H88" s="111">
        <f t="shared" si="5"/>
        <v>11569411.09</v>
      </c>
      <c r="I88" s="49">
        <f>I89+I90+I91+I92+I93+I94+I95</f>
        <v>4117411.09</v>
      </c>
      <c r="J88" s="99">
        <f>J89+J90+J91+J92+J93+J94+J95</f>
        <v>0</v>
      </c>
      <c r="K88" s="111">
        <f t="shared" si="6"/>
        <v>4117411.09</v>
      </c>
      <c r="L88" s="66"/>
    </row>
    <row r="89" spans="1:12" ht="84.75" customHeight="1">
      <c r="A89" s="6" t="s">
        <v>67</v>
      </c>
      <c r="B89" s="7" t="s">
        <v>153</v>
      </c>
      <c r="C89" s="20">
        <v>722000</v>
      </c>
      <c r="D89" s="99"/>
      <c r="E89" s="111">
        <f t="shared" si="4"/>
        <v>722000</v>
      </c>
      <c r="F89" s="37">
        <v>722000</v>
      </c>
      <c r="G89" s="99"/>
      <c r="H89" s="111">
        <f t="shared" si="5"/>
        <v>722000</v>
      </c>
      <c r="I89" s="37">
        <v>722000</v>
      </c>
      <c r="J89" s="99"/>
      <c r="K89" s="111">
        <f t="shared" si="6"/>
        <v>722000</v>
      </c>
      <c r="L89" s="66"/>
    </row>
    <row r="90" spans="1:12" s="4" customFormat="1" ht="48.75" customHeight="1">
      <c r="A90" s="6" t="s">
        <v>157</v>
      </c>
      <c r="B90" s="8" t="s">
        <v>153</v>
      </c>
      <c r="C90" s="20">
        <v>1904934</v>
      </c>
      <c r="D90" s="36"/>
      <c r="E90" s="111">
        <f t="shared" si="4"/>
        <v>1904934</v>
      </c>
      <c r="F90" s="37">
        <v>1932079</v>
      </c>
      <c r="G90" s="36"/>
      <c r="H90" s="111">
        <f t="shared" si="5"/>
        <v>1932079</v>
      </c>
      <c r="I90" s="37">
        <v>1932079</v>
      </c>
      <c r="J90" s="36"/>
      <c r="K90" s="111">
        <f t="shared" si="6"/>
        <v>1932079</v>
      </c>
      <c r="L90" s="66"/>
    </row>
    <row r="91" spans="1:12" s="4" customFormat="1" ht="64.5" customHeight="1">
      <c r="A91" s="6" t="s">
        <v>134</v>
      </c>
      <c r="B91" s="14" t="s">
        <v>153</v>
      </c>
      <c r="C91" s="20">
        <v>7132.09</v>
      </c>
      <c r="D91" s="108"/>
      <c r="E91" s="111">
        <f t="shared" si="4"/>
        <v>7132.09</v>
      </c>
      <c r="F91" s="37">
        <v>7132.09</v>
      </c>
      <c r="G91" s="108"/>
      <c r="H91" s="111">
        <f t="shared" si="5"/>
        <v>7132.09</v>
      </c>
      <c r="I91" s="37">
        <v>7132.09</v>
      </c>
      <c r="J91" s="108"/>
      <c r="K91" s="111">
        <f t="shared" si="6"/>
        <v>7132.09</v>
      </c>
      <c r="L91" s="66"/>
    </row>
    <row r="92" spans="1:12" s="4" customFormat="1" ht="64.5" customHeight="1">
      <c r="A92" s="6" t="s">
        <v>158</v>
      </c>
      <c r="B92" s="14" t="s">
        <v>153</v>
      </c>
      <c r="C92" s="20">
        <v>1015000</v>
      </c>
      <c r="D92" s="108"/>
      <c r="E92" s="111">
        <f t="shared" si="4"/>
        <v>1015000</v>
      </c>
      <c r="F92" s="37">
        <v>1061000</v>
      </c>
      <c r="G92" s="108"/>
      <c r="H92" s="111">
        <f t="shared" si="5"/>
        <v>1061000</v>
      </c>
      <c r="I92" s="37">
        <v>1109000</v>
      </c>
      <c r="J92" s="108"/>
      <c r="K92" s="111">
        <f t="shared" si="6"/>
        <v>1109000</v>
      </c>
      <c r="L92" s="66"/>
    </row>
    <row r="93" spans="1:12" s="4" customFormat="1" ht="90" customHeight="1">
      <c r="A93" s="6" t="s">
        <v>192</v>
      </c>
      <c r="B93" s="14" t="s">
        <v>153</v>
      </c>
      <c r="C93" s="37">
        <v>347200</v>
      </c>
      <c r="D93" s="108"/>
      <c r="E93" s="111">
        <f t="shared" si="4"/>
        <v>347200</v>
      </c>
      <c r="F93" s="37">
        <v>347200</v>
      </c>
      <c r="G93" s="108"/>
      <c r="H93" s="111">
        <f t="shared" si="5"/>
        <v>347200</v>
      </c>
      <c r="I93" s="37">
        <v>347200</v>
      </c>
      <c r="J93" s="108"/>
      <c r="K93" s="111">
        <f t="shared" si="6"/>
        <v>347200</v>
      </c>
      <c r="L93" s="66"/>
    </row>
    <row r="94" spans="1:12" ht="70.5" customHeight="1">
      <c r="A94" s="6" t="s">
        <v>186</v>
      </c>
      <c r="B94" s="14" t="s">
        <v>153</v>
      </c>
      <c r="C94" s="49">
        <v>6208000</v>
      </c>
      <c r="D94" s="108"/>
      <c r="E94" s="111">
        <f t="shared" si="4"/>
        <v>6208000</v>
      </c>
      <c r="F94" s="49">
        <v>7500000</v>
      </c>
      <c r="G94" s="108"/>
      <c r="H94" s="111">
        <f t="shared" si="5"/>
        <v>7500000</v>
      </c>
      <c r="I94" s="49">
        <v>0</v>
      </c>
      <c r="J94" s="108"/>
      <c r="K94" s="111">
        <f t="shared" si="6"/>
        <v>0</v>
      </c>
      <c r="L94" s="66"/>
    </row>
    <row r="95" spans="1:12" s="4" customFormat="1" ht="87.75" customHeight="1" hidden="1">
      <c r="A95" s="93" t="s">
        <v>193</v>
      </c>
      <c r="B95" s="114" t="s">
        <v>153</v>
      </c>
      <c r="C95" s="37">
        <v>3299130</v>
      </c>
      <c r="D95" s="36">
        <v>-3299130</v>
      </c>
      <c r="E95" s="113">
        <f t="shared" si="4"/>
        <v>0</v>
      </c>
      <c r="F95" s="97">
        <v>0</v>
      </c>
      <c r="G95" s="110"/>
      <c r="H95" s="113">
        <f t="shared" si="5"/>
        <v>0</v>
      </c>
      <c r="I95" s="97">
        <v>0</v>
      </c>
      <c r="J95" s="110"/>
      <c r="K95" s="113">
        <f t="shared" si="6"/>
        <v>0</v>
      </c>
      <c r="L95" s="66"/>
    </row>
    <row r="96" spans="1:12" ht="50.25" customHeight="1">
      <c r="A96" s="13" t="s">
        <v>57</v>
      </c>
      <c r="B96" s="12" t="s">
        <v>159</v>
      </c>
      <c r="C96" s="29">
        <f>C97+C98+C101+C102+C103</f>
        <v>527371047.11</v>
      </c>
      <c r="D96" s="98">
        <f>D97+D98+D101+D102+D103</f>
        <v>0</v>
      </c>
      <c r="E96" s="29">
        <f t="shared" si="4"/>
        <v>527371047.11</v>
      </c>
      <c r="F96" s="29">
        <f>F97+F98+F101+F102+F103</f>
        <v>549397818.71</v>
      </c>
      <c r="G96" s="98">
        <f>G97+G98+G101+G102+G103</f>
        <v>0</v>
      </c>
      <c r="H96" s="29">
        <f t="shared" si="5"/>
        <v>549397818.71</v>
      </c>
      <c r="I96" s="29">
        <f>I97+I98+I101+I102+I103</f>
        <v>569528913.33</v>
      </c>
      <c r="J96" s="98">
        <f>J97+J98+J101+J102+J103</f>
        <v>0</v>
      </c>
      <c r="K96" s="29">
        <f t="shared" si="6"/>
        <v>569528913.33</v>
      </c>
      <c r="L96" s="66"/>
    </row>
    <row r="97" spans="1:12" ht="58.5" customHeight="1">
      <c r="A97" s="6" t="s">
        <v>195</v>
      </c>
      <c r="B97" s="8" t="s">
        <v>161</v>
      </c>
      <c r="C97" s="20">
        <v>45039200</v>
      </c>
      <c r="D97" s="36"/>
      <c r="E97" s="111">
        <f t="shared" si="4"/>
        <v>45039200</v>
      </c>
      <c r="F97" s="37">
        <v>48494700</v>
      </c>
      <c r="G97" s="36"/>
      <c r="H97" s="111">
        <f t="shared" si="5"/>
        <v>48494700</v>
      </c>
      <c r="I97" s="37">
        <v>50434700</v>
      </c>
      <c r="J97" s="36"/>
      <c r="K97" s="111">
        <f t="shared" si="6"/>
        <v>50434700</v>
      </c>
      <c r="L97" s="66"/>
    </row>
    <row r="98" spans="1:12" ht="97.5" customHeight="1">
      <c r="A98" s="6" t="s">
        <v>148</v>
      </c>
      <c r="B98" s="8" t="s">
        <v>162</v>
      </c>
      <c r="C98" s="22">
        <f>C99+C100</f>
        <v>12614100</v>
      </c>
      <c r="D98" s="36">
        <f>D99+D100</f>
        <v>0</v>
      </c>
      <c r="E98" s="111">
        <f t="shared" si="4"/>
        <v>12614100</v>
      </c>
      <c r="F98" s="36">
        <f>F99+F100</f>
        <v>12614100</v>
      </c>
      <c r="G98" s="36">
        <f>G99+G100</f>
        <v>0</v>
      </c>
      <c r="H98" s="111">
        <f t="shared" si="5"/>
        <v>12614100</v>
      </c>
      <c r="I98" s="36">
        <f>I99+I100</f>
        <v>12614100</v>
      </c>
      <c r="J98" s="36">
        <f>J99+J100</f>
        <v>0</v>
      </c>
      <c r="K98" s="111">
        <f t="shared" si="6"/>
        <v>12614100</v>
      </c>
      <c r="L98" s="66"/>
    </row>
    <row r="99" spans="1:12" ht="84" customHeight="1">
      <c r="A99" s="42" t="s">
        <v>149</v>
      </c>
      <c r="B99" s="9" t="s">
        <v>162</v>
      </c>
      <c r="C99" s="21">
        <v>12306400</v>
      </c>
      <c r="D99" s="85"/>
      <c r="E99" s="111">
        <f t="shared" si="4"/>
        <v>12306400</v>
      </c>
      <c r="F99" s="76">
        <v>12306400</v>
      </c>
      <c r="G99" s="85"/>
      <c r="H99" s="111">
        <f t="shared" si="5"/>
        <v>12306400</v>
      </c>
      <c r="I99" s="76">
        <v>12306400</v>
      </c>
      <c r="J99" s="85"/>
      <c r="K99" s="111">
        <f t="shared" si="6"/>
        <v>12306400</v>
      </c>
      <c r="L99" s="66"/>
    </row>
    <row r="100" spans="1:12" ht="121.5" customHeight="1">
      <c r="A100" s="43" t="s">
        <v>150</v>
      </c>
      <c r="B100" s="9" t="s">
        <v>162</v>
      </c>
      <c r="C100" s="21">
        <v>307700</v>
      </c>
      <c r="D100" s="85"/>
      <c r="E100" s="111">
        <f t="shared" si="4"/>
        <v>307700</v>
      </c>
      <c r="F100" s="76">
        <v>307700</v>
      </c>
      <c r="G100" s="85"/>
      <c r="H100" s="111">
        <f t="shared" si="5"/>
        <v>307700</v>
      </c>
      <c r="I100" s="76">
        <v>307700</v>
      </c>
      <c r="J100" s="85"/>
      <c r="K100" s="111">
        <f t="shared" si="6"/>
        <v>307700</v>
      </c>
      <c r="L100" s="66"/>
    </row>
    <row r="101" spans="1:12" ht="79.5" customHeight="1">
      <c r="A101" s="16" t="s">
        <v>200</v>
      </c>
      <c r="B101" s="8" t="s">
        <v>163</v>
      </c>
      <c r="C101" s="20">
        <v>2734400</v>
      </c>
      <c r="D101" s="36"/>
      <c r="E101" s="111">
        <f t="shared" si="4"/>
        <v>2734400</v>
      </c>
      <c r="F101" s="37">
        <v>2050800</v>
      </c>
      <c r="G101" s="36"/>
      <c r="H101" s="111">
        <f t="shared" si="5"/>
        <v>2050800</v>
      </c>
      <c r="I101" s="37">
        <v>1367200</v>
      </c>
      <c r="J101" s="36"/>
      <c r="K101" s="111">
        <f t="shared" si="6"/>
        <v>1367200</v>
      </c>
      <c r="L101" s="66"/>
    </row>
    <row r="102" spans="1:12" s="64" customFormat="1" ht="45.75" customHeight="1">
      <c r="A102" s="6" t="s">
        <v>111</v>
      </c>
      <c r="B102" s="8" t="s">
        <v>160</v>
      </c>
      <c r="C102" s="20">
        <v>3531130</v>
      </c>
      <c r="D102" s="36"/>
      <c r="E102" s="111">
        <f t="shared" si="4"/>
        <v>3531130</v>
      </c>
      <c r="F102" s="37">
        <v>3642404</v>
      </c>
      <c r="G102" s="36"/>
      <c r="H102" s="111">
        <f t="shared" si="5"/>
        <v>3642404</v>
      </c>
      <c r="I102" s="37">
        <v>2294000</v>
      </c>
      <c r="J102" s="36"/>
      <c r="K102" s="111">
        <f t="shared" si="6"/>
        <v>2294000</v>
      </c>
      <c r="L102" s="66"/>
    </row>
    <row r="103" spans="1:12" ht="24.75" customHeight="1">
      <c r="A103" s="13" t="s">
        <v>58</v>
      </c>
      <c r="B103" s="12" t="s">
        <v>164</v>
      </c>
      <c r="C103" s="26">
        <f>C104</f>
        <v>463452217.11</v>
      </c>
      <c r="D103" s="98">
        <f>D104</f>
        <v>0</v>
      </c>
      <c r="E103" s="29">
        <f t="shared" si="4"/>
        <v>463452217.11</v>
      </c>
      <c r="F103" s="26">
        <f>F104</f>
        <v>482595814.71000004</v>
      </c>
      <c r="G103" s="98">
        <f>G104</f>
        <v>0</v>
      </c>
      <c r="H103" s="29">
        <f t="shared" si="5"/>
        <v>482595814.71000004</v>
      </c>
      <c r="I103" s="26">
        <f>I104</f>
        <v>502818913.33000004</v>
      </c>
      <c r="J103" s="98">
        <f>J104</f>
        <v>0</v>
      </c>
      <c r="K103" s="29">
        <f t="shared" si="6"/>
        <v>502818913.33000004</v>
      </c>
      <c r="L103" s="66"/>
    </row>
    <row r="104" spans="1:12" ht="25.5" customHeight="1">
      <c r="A104" s="6" t="s">
        <v>176</v>
      </c>
      <c r="B104" s="8" t="s">
        <v>165</v>
      </c>
      <c r="C104" s="27">
        <f>C105+C106+C107+C108+C109+C110+C111+C114+C117+C118+C119+C120+C121+C122+C123+C124+C125</f>
        <v>463452217.11</v>
      </c>
      <c r="D104" s="36">
        <f>D105+D106+D107+D108+D109+D110+D111+D114+D117+D118+D119+D120+D121+D122+D123+D124+D125</f>
        <v>0</v>
      </c>
      <c r="E104" s="111">
        <f t="shared" si="4"/>
        <v>463452217.11</v>
      </c>
      <c r="F104" s="115">
        <f>F105+F106+F107+F108+F109+F110+F111+F114+F117+F118+F119+F120+F121+F122+F123+F124+F125</f>
        <v>482595814.71000004</v>
      </c>
      <c r="G104" s="36">
        <f>G105+G106+G107+G108+G109+G110+G111+G114+G117+G118+G119+G120+G121+G122+G123+G124+G125</f>
        <v>0</v>
      </c>
      <c r="H104" s="111">
        <f t="shared" si="5"/>
        <v>482595814.71000004</v>
      </c>
      <c r="I104" s="115">
        <f>I105+I106+I107+I108+I109+I110+I111+I114+I117+I118+I119+I120+I121+I122+I123+I124+I125</f>
        <v>502818913.33000004</v>
      </c>
      <c r="J104" s="36">
        <f>J105+J106+J107+J108+J109+J110+J111+J114+J117+J118+J119+J120+J121+J122+J123+J124+J125</f>
        <v>0</v>
      </c>
      <c r="K104" s="111">
        <f t="shared" si="6"/>
        <v>502818913.33000004</v>
      </c>
      <c r="L104" s="66"/>
    </row>
    <row r="105" spans="1:12" ht="105" customHeight="1">
      <c r="A105" s="6" t="s">
        <v>68</v>
      </c>
      <c r="B105" s="8" t="s">
        <v>165</v>
      </c>
      <c r="C105" s="20">
        <v>2703000</v>
      </c>
      <c r="D105" s="36"/>
      <c r="E105" s="111">
        <f t="shared" si="4"/>
        <v>2703000</v>
      </c>
      <c r="F105" s="37">
        <v>2811000</v>
      </c>
      <c r="G105" s="36"/>
      <c r="H105" s="111">
        <f t="shared" si="5"/>
        <v>2811000</v>
      </c>
      <c r="I105" s="37">
        <v>2925000</v>
      </c>
      <c r="J105" s="36"/>
      <c r="K105" s="111">
        <f t="shared" si="6"/>
        <v>2925000</v>
      </c>
      <c r="L105" s="66"/>
    </row>
    <row r="106" spans="1:12" ht="103.5" customHeight="1">
      <c r="A106" s="6" t="s">
        <v>69</v>
      </c>
      <c r="B106" s="8" t="s">
        <v>165</v>
      </c>
      <c r="C106" s="20">
        <v>796500</v>
      </c>
      <c r="D106" s="36"/>
      <c r="E106" s="111">
        <f t="shared" si="4"/>
        <v>796500</v>
      </c>
      <c r="F106" s="37">
        <v>831900</v>
      </c>
      <c r="G106" s="36"/>
      <c r="H106" s="111">
        <f t="shared" si="5"/>
        <v>831900</v>
      </c>
      <c r="I106" s="37">
        <v>867300</v>
      </c>
      <c r="J106" s="36"/>
      <c r="K106" s="111">
        <f t="shared" si="6"/>
        <v>867300</v>
      </c>
      <c r="L106" s="66"/>
    </row>
    <row r="107" spans="1:12" ht="69" customHeight="1">
      <c r="A107" s="6" t="s">
        <v>177</v>
      </c>
      <c r="B107" s="8" t="s">
        <v>165</v>
      </c>
      <c r="C107" s="20">
        <v>901000</v>
      </c>
      <c r="D107" s="36"/>
      <c r="E107" s="111">
        <f t="shared" si="4"/>
        <v>901000</v>
      </c>
      <c r="F107" s="37">
        <v>937000</v>
      </c>
      <c r="G107" s="36"/>
      <c r="H107" s="111">
        <f t="shared" si="5"/>
        <v>937000</v>
      </c>
      <c r="I107" s="37">
        <v>975000</v>
      </c>
      <c r="J107" s="36"/>
      <c r="K107" s="111">
        <f t="shared" si="6"/>
        <v>975000</v>
      </c>
      <c r="L107" s="66"/>
    </row>
    <row r="108" spans="1:12" s="64" customFormat="1" ht="66" customHeight="1">
      <c r="A108" s="6" t="s">
        <v>178</v>
      </c>
      <c r="B108" s="8" t="s">
        <v>165</v>
      </c>
      <c r="C108" s="20">
        <v>245355800</v>
      </c>
      <c r="D108" s="36"/>
      <c r="E108" s="111">
        <f t="shared" si="4"/>
        <v>245355800</v>
      </c>
      <c r="F108" s="37">
        <v>254731900</v>
      </c>
      <c r="G108" s="36"/>
      <c r="H108" s="111">
        <f t="shared" si="5"/>
        <v>254731900</v>
      </c>
      <c r="I108" s="37">
        <v>264602800</v>
      </c>
      <c r="J108" s="36"/>
      <c r="K108" s="111">
        <f t="shared" si="6"/>
        <v>264602800</v>
      </c>
      <c r="L108" s="66"/>
    </row>
    <row r="109" spans="1:12" ht="75" customHeight="1">
      <c r="A109" s="6" t="s">
        <v>179</v>
      </c>
      <c r="B109" s="8" t="s">
        <v>165</v>
      </c>
      <c r="C109" s="20">
        <v>190500400</v>
      </c>
      <c r="D109" s="36"/>
      <c r="E109" s="111">
        <f t="shared" si="4"/>
        <v>190500400</v>
      </c>
      <c r="F109" s="37">
        <v>199575200</v>
      </c>
      <c r="G109" s="36"/>
      <c r="H109" s="111">
        <f t="shared" si="5"/>
        <v>199575200</v>
      </c>
      <c r="I109" s="37">
        <v>209255500</v>
      </c>
      <c r="J109" s="36"/>
      <c r="K109" s="111">
        <f t="shared" si="6"/>
        <v>209255500</v>
      </c>
      <c r="L109" s="66"/>
    </row>
    <row r="110" spans="1:12" ht="102.75" customHeight="1">
      <c r="A110" s="6" t="s">
        <v>180</v>
      </c>
      <c r="B110" s="8" t="s">
        <v>165</v>
      </c>
      <c r="C110" s="20">
        <v>1636927.91</v>
      </c>
      <c r="D110" s="36"/>
      <c r="E110" s="111">
        <f t="shared" si="4"/>
        <v>1636927.91</v>
      </c>
      <c r="F110" s="37">
        <v>1636927.91</v>
      </c>
      <c r="G110" s="36"/>
      <c r="H110" s="111">
        <f t="shared" si="5"/>
        <v>1636927.91</v>
      </c>
      <c r="I110" s="37">
        <v>1636927.91</v>
      </c>
      <c r="J110" s="36"/>
      <c r="K110" s="111">
        <f t="shared" si="6"/>
        <v>1636927.91</v>
      </c>
      <c r="L110" s="66"/>
    </row>
    <row r="111" spans="1:13" ht="72" customHeight="1">
      <c r="A111" s="6" t="s">
        <v>166</v>
      </c>
      <c r="B111" s="8" t="s">
        <v>165</v>
      </c>
      <c r="C111" s="28">
        <f>C112+C113</f>
        <v>1657800</v>
      </c>
      <c r="D111" s="36">
        <f>D112+D113</f>
        <v>0</v>
      </c>
      <c r="E111" s="111">
        <f t="shared" si="4"/>
        <v>1657800</v>
      </c>
      <c r="F111" s="99">
        <f>F112+F113</f>
        <v>1753200</v>
      </c>
      <c r="G111" s="36">
        <f>G112+G113</f>
        <v>0</v>
      </c>
      <c r="H111" s="111">
        <f t="shared" si="5"/>
        <v>1753200</v>
      </c>
      <c r="I111" s="99">
        <f>I112+I113</f>
        <v>1823400</v>
      </c>
      <c r="J111" s="36">
        <f>J112+J113</f>
        <v>0</v>
      </c>
      <c r="K111" s="111">
        <f t="shared" si="6"/>
        <v>1823400</v>
      </c>
      <c r="L111" s="66"/>
      <c r="M111" s="33"/>
    </row>
    <row r="112" spans="1:13" ht="33.75" customHeight="1">
      <c r="A112" s="15" t="s">
        <v>107</v>
      </c>
      <c r="B112" s="9" t="s">
        <v>165</v>
      </c>
      <c r="C112" s="21">
        <v>32400</v>
      </c>
      <c r="D112" s="85"/>
      <c r="E112" s="111">
        <f t="shared" si="4"/>
        <v>32400</v>
      </c>
      <c r="F112" s="76">
        <v>33700</v>
      </c>
      <c r="G112" s="85"/>
      <c r="H112" s="111">
        <f t="shared" si="5"/>
        <v>33700</v>
      </c>
      <c r="I112" s="76">
        <v>35100</v>
      </c>
      <c r="J112" s="85"/>
      <c r="K112" s="111">
        <f t="shared" si="6"/>
        <v>35100</v>
      </c>
      <c r="L112" s="66"/>
      <c r="M112" s="33"/>
    </row>
    <row r="113" spans="1:13" ht="30.75" customHeight="1">
      <c r="A113" s="15" t="s">
        <v>108</v>
      </c>
      <c r="B113" s="9" t="s">
        <v>165</v>
      </c>
      <c r="C113" s="21">
        <v>1625400</v>
      </c>
      <c r="D113" s="85"/>
      <c r="E113" s="111">
        <f t="shared" si="4"/>
        <v>1625400</v>
      </c>
      <c r="F113" s="76">
        <v>1719500</v>
      </c>
      <c r="G113" s="85"/>
      <c r="H113" s="111">
        <f t="shared" si="5"/>
        <v>1719500</v>
      </c>
      <c r="I113" s="76">
        <v>1788300</v>
      </c>
      <c r="J113" s="85"/>
      <c r="K113" s="111">
        <f t="shared" si="6"/>
        <v>1788300</v>
      </c>
      <c r="L113" s="66"/>
      <c r="M113" s="34"/>
    </row>
    <row r="114" spans="1:12" ht="105" customHeight="1">
      <c r="A114" s="6" t="s">
        <v>181</v>
      </c>
      <c r="B114" s="8" t="s">
        <v>165</v>
      </c>
      <c r="C114" s="22">
        <f>C115+C116</f>
        <v>2384200</v>
      </c>
      <c r="D114" s="36">
        <f>D115+D116</f>
        <v>0</v>
      </c>
      <c r="E114" s="111">
        <f t="shared" si="4"/>
        <v>2384200</v>
      </c>
      <c r="F114" s="36">
        <f>F115+F116</f>
        <v>2458300</v>
      </c>
      <c r="G114" s="36">
        <f>G115+G116</f>
        <v>0</v>
      </c>
      <c r="H114" s="111">
        <f t="shared" si="5"/>
        <v>2458300</v>
      </c>
      <c r="I114" s="36">
        <f>I115+I116</f>
        <v>2534700</v>
      </c>
      <c r="J114" s="36">
        <f>J115+J116</f>
        <v>0</v>
      </c>
      <c r="K114" s="111">
        <f t="shared" si="6"/>
        <v>2534700</v>
      </c>
      <c r="L114" s="68"/>
    </row>
    <row r="115" spans="1:12" ht="29.25" customHeight="1">
      <c r="A115" s="44" t="s">
        <v>64</v>
      </c>
      <c r="B115" s="9" t="s">
        <v>165</v>
      </c>
      <c r="C115" s="21">
        <v>16200</v>
      </c>
      <c r="D115" s="85"/>
      <c r="E115" s="111">
        <f t="shared" si="4"/>
        <v>16200</v>
      </c>
      <c r="F115" s="76">
        <v>16900</v>
      </c>
      <c r="G115" s="85"/>
      <c r="H115" s="111">
        <f t="shared" si="5"/>
        <v>16900</v>
      </c>
      <c r="I115" s="76">
        <v>17600</v>
      </c>
      <c r="J115" s="85"/>
      <c r="K115" s="111">
        <f t="shared" si="6"/>
        <v>17600</v>
      </c>
      <c r="L115" s="66"/>
    </row>
    <row r="116" spans="1:12" ht="28.5" customHeight="1">
      <c r="A116" s="44" t="s">
        <v>65</v>
      </c>
      <c r="B116" s="9" t="s">
        <v>165</v>
      </c>
      <c r="C116" s="21">
        <v>2368000</v>
      </c>
      <c r="D116" s="85"/>
      <c r="E116" s="111">
        <f t="shared" si="4"/>
        <v>2368000</v>
      </c>
      <c r="F116" s="76">
        <v>2441400</v>
      </c>
      <c r="G116" s="85"/>
      <c r="H116" s="111">
        <f t="shared" si="5"/>
        <v>2441400</v>
      </c>
      <c r="I116" s="76">
        <v>2517100</v>
      </c>
      <c r="J116" s="85"/>
      <c r="K116" s="111">
        <f t="shared" si="6"/>
        <v>2517100</v>
      </c>
      <c r="L116" s="66"/>
    </row>
    <row r="117" spans="1:13" ht="46.5" customHeight="1">
      <c r="A117" s="6" t="s">
        <v>70</v>
      </c>
      <c r="B117" s="7" t="s">
        <v>165</v>
      </c>
      <c r="C117" s="20">
        <v>14457400</v>
      </c>
      <c r="D117" s="99"/>
      <c r="E117" s="111">
        <f t="shared" si="4"/>
        <v>14457400</v>
      </c>
      <c r="F117" s="37">
        <v>14454300</v>
      </c>
      <c r="G117" s="99"/>
      <c r="H117" s="111">
        <f t="shared" si="5"/>
        <v>14454300</v>
      </c>
      <c r="I117" s="37">
        <v>14913100</v>
      </c>
      <c r="J117" s="99"/>
      <c r="K117" s="111">
        <f t="shared" si="6"/>
        <v>14913100</v>
      </c>
      <c r="L117" s="66"/>
      <c r="M117" s="33"/>
    </row>
    <row r="118" spans="1:12" ht="46.5" customHeight="1">
      <c r="A118" s="6" t="s">
        <v>71</v>
      </c>
      <c r="B118" s="8" t="s">
        <v>165</v>
      </c>
      <c r="C118" s="20">
        <v>810797</v>
      </c>
      <c r="D118" s="36"/>
      <c r="E118" s="111">
        <f t="shared" si="4"/>
        <v>810797</v>
      </c>
      <c r="F118" s="37">
        <v>843176</v>
      </c>
      <c r="G118" s="36"/>
      <c r="H118" s="111">
        <f t="shared" si="5"/>
        <v>843176</v>
      </c>
      <c r="I118" s="37">
        <v>877395</v>
      </c>
      <c r="J118" s="36"/>
      <c r="K118" s="111">
        <f t="shared" si="6"/>
        <v>877395</v>
      </c>
      <c r="L118" s="66"/>
    </row>
    <row r="119" spans="1:12" ht="119.25" customHeight="1">
      <c r="A119" s="6" t="s">
        <v>109</v>
      </c>
      <c r="B119" s="8" t="s">
        <v>165</v>
      </c>
      <c r="C119" s="20">
        <v>6000</v>
      </c>
      <c r="D119" s="36"/>
      <c r="E119" s="111">
        <f t="shared" si="4"/>
        <v>6000</v>
      </c>
      <c r="F119" s="37">
        <v>6000</v>
      </c>
      <c r="G119" s="36"/>
      <c r="H119" s="111">
        <f t="shared" si="5"/>
        <v>6000</v>
      </c>
      <c r="I119" s="37">
        <v>6000</v>
      </c>
      <c r="J119" s="36"/>
      <c r="K119" s="111">
        <f t="shared" si="6"/>
        <v>6000</v>
      </c>
      <c r="L119" s="66"/>
    </row>
    <row r="120" spans="1:12" ht="89.25" customHeight="1">
      <c r="A120" s="6" t="s">
        <v>63</v>
      </c>
      <c r="B120" s="8" t="s">
        <v>165</v>
      </c>
      <c r="C120" s="20">
        <v>12201</v>
      </c>
      <c r="D120" s="36"/>
      <c r="E120" s="111">
        <f t="shared" si="4"/>
        <v>12201</v>
      </c>
      <c r="F120" s="37">
        <v>12586</v>
      </c>
      <c r="G120" s="36"/>
      <c r="H120" s="111">
        <f t="shared" si="5"/>
        <v>12586</v>
      </c>
      <c r="I120" s="37">
        <v>13037</v>
      </c>
      <c r="J120" s="36"/>
      <c r="K120" s="111">
        <f t="shared" si="6"/>
        <v>13037</v>
      </c>
      <c r="L120" s="66"/>
    </row>
    <row r="121" spans="1:12" ht="88.5" customHeight="1">
      <c r="A121" s="45" t="s">
        <v>89</v>
      </c>
      <c r="B121" s="14" t="s">
        <v>165</v>
      </c>
      <c r="C121" s="20">
        <v>452200</v>
      </c>
      <c r="D121" s="108"/>
      <c r="E121" s="111">
        <f t="shared" si="4"/>
        <v>452200</v>
      </c>
      <c r="F121" s="37">
        <v>511100</v>
      </c>
      <c r="G121" s="108"/>
      <c r="H121" s="111">
        <f t="shared" si="5"/>
        <v>511100</v>
      </c>
      <c r="I121" s="37">
        <v>531600</v>
      </c>
      <c r="J121" s="108"/>
      <c r="K121" s="111">
        <f t="shared" si="6"/>
        <v>531600</v>
      </c>
      <c r="L121" s="66"/>
    </row>
    <row r="122" spans="1:12" ht="102" customHeight="1">
      <c r="A122" s="6" t="s">
        <v>93</v>
      </c>
      <c r="B122" s="14" t="s">
        <v>165</v>
      </c>
      <c r="C122" s="20">
        <v>628100</v>
      </c>
      <c r="D122" s="108"/>
      <c r="E122" s="111">
        <f t="shared" si="4"/>
        <v>628100</v>
      </c>
      <c r="F122" s="37">
        <v>837400</v>
      </c>
      <c r="G122" s="108"/>
      <c r="H122" s="111">
        <f t="shared" si="5"/>
        <v>837400</v>
      </c>
      <c r="I122" s="37">
        <v>628100</v>
      </c>
      <c r="J122" s="108"/>
      <c r="K122" s="111">
        <f t="shared" si="6"/>
        <v>628100</v>
      </c>
      <c r="L122" s="66"/>
    </row>
    <row r="123" spans="1:12" ht="50.25" customHeight="1">
      <c r="A123" s="6" t="s">
        <v>167</v>
      </c>
      <c r="B123" s="14" t="s">
        <v>165</v>
      </c>
      <c r="C123" s="20">
        <v>18020</v>
      </c>
      <c r="D123" s="108"/>
      <c r="E123" s="111">
        <f t="shared" si="4"/>
        <v>18020</v>
      </c>
      <c r="F123" s="37">
        <v>18740</v>
      </c>
      <c r="G123" s="108"/>
      <c r="H123" s="111">
        <f t="shared" si="5"/>
        <v>18740</v>
      </c>
      <c r="I123" s="37">
        <v>19500</v>
      </c>
      <c r="J123" s="108"/>
      <c r="K123" s="111">
        <f t="shared" si="6"/>
        <v>19500</v>
      </c>
      <c r="L123" s="66"/>
    </row>
    <row r="124" spans="1:12" ht="49.5" customHeight="1">
      <c r="A124" s="6" t="s">
        <v>168</v>
      </c>
      <c r="B124" s="14" t="s">
        <v>165</v>
      </c>
      <c r="C124" s="20">
        <v>1055371.2</v>
      </c>
      <c r="D124" s="108"/>
      <c r="E124" s="111">
        <f t="shared" si="4"/>
        <v>1055371.2</v>
      </c>
      <c r="F124" s="37">
        <v>1097584.8</v>
      </c>
      <c r="G124" s="108"/>
      <c r="H124" s="111">
        <f t="shared" si="5"/>
        <v>1097584.8</v>
      </c>
      <c r="I124" s="37">
        <v>1126853.42</v>
      </c>
      <c r="J124" s="108"/>
      <c r="K124" s="111">
        <f t="shared" si="6"/>
        <v>1126853.42</v>
      </c>
      <c r="L124" s="66"/>
    </row>
    <row r="125" spans="1:12" ht="120" customHeight="1">
      <c r="A125" s="6" t="s">
        <v>169</v>
      </c>
      <c r="B125" s="14" t="s">
        <v>165</v>
      </c>
      <c r="C125" s="20">
        <v>76500</v>
      </c>
      <c r="D125" s="108"/>
      <c r="E125" s="111">
        <f t="shared" si="4"/>
        <v>76500</v>
      </c>
      <c r="F125" s="37">
        <v>79500</v>
      </c>
      <c r="G125" s="108"/>
      <c r="H125" s="111">
        <f t="shared" si="5"/>
        <v>79500</v>
      </c>
      <c r="I125" s="37">
        <v>82700</v>
      </c>
      <c r="J125" s="108"/>
      <c r="K125" s="111">
        <f t="shared" si="6"/>
        <v>82700</v>
      </c>
      <c r="L125" s="66"/>
    </row>
    <row r="126" spans="1:12" ht="30.75" customHeight="1">
      <c r="A126" s="13" t="s">
        <v>209</v>
      </c>
      <c r="B126" s="96" t="s">
        <v>208</v>
      </c>
      <c r="C126" s="32">
        <f>C127</f>
        <v>0</v>
      </c>
      <c r="D126" s="109">
        <f>D127</f>
        <v>3299130</v>
      </c>
      <c r="E126" s="112">
        <f>C126+D126</f>
        <v>3299130</v>
      </c>
      <c r="F126" s="32">
        <f>F127</f>
        <v>0</v>
      </c>
      <c r="G126" s="109">
        <f>G127</f>
        <v>0</v>
      </c>
      <c r="H126" s="112">
        <f>F126+G126</f>
        <v>0</v>
      </c>
      <c r="I126" s="32">
        <f>I127</f>
        <v>0</v>
      </c>
      <c r="J126" s="109">
        <f>J127</f>
        <v>0</v>
      </c>
      <c r="K126" s="112">
        <f>I126+J126</f>
        <v>0</v>
      </c>
      <c r="L126" s="66"/>
    </row>
    <row r="127" spans="1:12" ht="45.75" customHeight="1">
      <c r="A127" s="6" t="s">
        <v>211</v>
      </c>
      <c r="B127" s="14" t="s">
        <v>210</v>
      </c>
      <c r="C127" s="20">
        <v>0</v>
      </c>
      <c r="D127" s="108">
        <f>D128</f>
        <v>3299130</v>
      </c>
      <c r="E127" s="111">
        <f>C127+D127</f>
        <v>3299130</v>
      </c>
      <c r="F127" s="37">
        <v>0</v>
      </c>
      <c r="G127" s="108">
        <f>G128</f>
        <v>0</v>
      </c>
      <c r="H127" s="111">
        <f>F127+G127</f>
        <v>0</v>
      </c>
      <c r="I127" s="37">
        <v>0</v>
      </c>
      <c r="J127" s="108">
        <f>J128</f>
        <v>0</v>
      </c>
      <c r="K127" s="111">
        <f>I127+J127</f>
        <v>0</v>
      </c>
      <c r="L127" s="66"/>
    </row>
    <row r="128" spans="1:12" ht="88.5" customHeight="1">
      <c r="A128" s="6" t="s">
        <v>212</v>
      </c>
      <c r="B128" s="14" t="s">
        <v>210</v>
      </c>
      <c r="C128" s="20">
        <v>0</v>
      </c>
      <c r="D128" s="108">
        <v>3299130</v>
      </c>
      <c r="E128" s="111">
        <f>C128+D128</f>
        <v>3299130</v>
      </c>
      <c r="F128" s="37">
        <v>0</v>
      </c>
      <c r="G128" s="108"/>
      <c r="H128" s="111">
        <f>F128+G128</f>
        <v>0</v>
      </c>
      <c r="I128" s="37">
        <v>0</v>
      </c>
      <c r="J128" s="108"/>
      <c r="K128" s="111">
        <f>I128+J128</f>
        <v>0</v>
      </c>
      <c r="L128" s="66"/>
    </row>
    <row r="129" spans="1:12" ht="29.25" customHeight="1">
      <c r="A129" s="13" t="s">
        <v>75</v>
      </c>
      <c r="B129" s="17" t="s">
        <v>76</v>
      </c>
      <c r="C129" s="35">
        <f>C130</f>
        <v>97050000</v>
      </c>
      <c r="D129" s="35">
        <f>D130</f>
        <v>0</v>
      </c>
      <c r="E129" s="29">
        <f t="shared" si="4"/>
        <v>97050000</v>
      </c>
      <c r="F129" s="30">
        <f>F130</f>
        <v>100350000</v>
      </c>
      <c r="G129" s="35">
        <f>G130</f>
        <v>0</v>
      </c>
      <c r="H129" s="29">
        <f t="shared" si="5"/>
        <v>100350000</v>
      </c>
      <c r="I129" s="35">
        <f>I130</f>
        <v>102000000</v>
      </c>
      <c r="J129" s="35">
        <f>J130</f>
        <v>0</v>
      </c>
      <c r="K129" s="29">
        <f t="shared" si="6"/>
        <v>102000000</v>
      </c>
      <c r="L129" s="66"/>
    </row>
    <row r="130" spans="1:12" ht="32.25" customHeight="1">
      <c r="A130" s="6" t="s">
        <v>77</v>
      </c>
      <c r="B130" s="8" t="s">
        <v>114</v>
      </c>
      <c r="C130" s="36">
        <f>C131</f>
        <v>97050000</v>
      </c>
      <c r="D130" s="36">
        <f>D131</f>
        <v>0</v>
      </c>
      <c r="E130" s="111">
        <f t="shared" si="4"/>
        <v>97050000</v>
      </c>
      <c r="F130" s="36">
        <f>F131</f>
        <v>100350000</v>
      </c>
      <c r="G130" s="36">
        <f>G131</f>
        <v>0</v>
      </c>
      <c r="H130" s="111">
        <f t="shared" si="5"/>
        <v>100350000</v>
      </c>
      <c r="I130" s="36">
        <f>I131</f>
        <v>102000000</v>
      </c>
      <c r="J130" s="36">
        <f>J131</f>
        <v>0</v>
      </c>
      <c r="K130" s="111">
        <f t="shared" si="6"/>
        <v>102000000</v>
      </c>
      <c r="L130" s="66"/>
    </row>
    <row r="131" spans="1:12" ht="48.75" customHeight="1">
      <c r="A131" s="38" t="s">
        <v>187</v>
      </c>
      <c r="B131" s="9" t="s">
        <v>188</v>
      </c>
      <c r="C131" s="85">
        <v>97050000</v>
      </c>
      <c r="D131" s="85"/>
      <c r="E131" s="111">
        <f t="shared" si="4"/>
        <v>97050000</v>
      </c>
      <c r="F131" s="85">
        <v>100350000</v>
      </c>
      <c r="G131" s="85"/>
      <c r="H131" s="111">
        <f t="shared" si="5"/>
        <v>100350000</v>
      </c>
      <c r="I131" s="85">
        <v>102000000</v>
      </c>
      <c r="J131" s="85"/>
      <c r="K131" s="111">
        <f t="shared" si="6"/>
        <v>102000000</v>
      </c>
      <c r="L131" s="66"/>
    </row>
    <row r="132" spans="1:12" ht="48.75" customHeight="1">
      <c r="A132" s="13" t="s">
        <v>213</v>
      </c>
      <c r="B132" s="17" t="s">
        <v>216</v>
      </c>
      <c r="C132" s="35">
        <f>C133+C134</f>
        <v>0</v>
      </c>
      <c r="D132" s="35">
        <f>D133+D134</f>
        <v>396366.29</v>
      </c>
      <c r="E132" s="112">
        <f>C132+D132</f>
        <v>396366.29</v>
      </c>
      <c r="F132" s="35">
        <f>F133+F134</f>
        <v>0</v>
      </c>
      <c r="G132" s="35">
        <f>G133+G134</f>
        <v>0</v>
      </c>
      <c r="H132" s="112">
        <f>F132+G132</f>
        <v>0</v>
      </c>
      <c r="I132" s="35">
        <f>I133+I134</f>
        <v>0</v>
      </c>
      <c r="J132" s="35">
        <f>J133+J134</f>
        <v>0</v>
      </c>
      <c r="K132" s="112">
        <f>I132+J132</f>
        <v>0</v>
      </c>
      <c r="L132" s="66"/>
    </row>
    <row r="133" spans="1:12" ht="48.75" customHeight="1">
      <c r="A133" s="39" t="s">
        <v>214</v>
      </c>
      <c r="B133" s="8" t="s">
        <v>217</v>
      </c>
      <c r="C133" s="36">
        <v>0</v>
      </c>
      <c r="D133" s="36">
        <v>53117.17</v>
      </c>
      <c r="E133" s="111">
        <f>C133+D133</f>
        <v>53117.17</v>
      </c>
      <c r="F133" s="36">
        <v>0</v>
      </c>
      <c r="G133" s="36"/>
      <c r="H133" s="111">
        <f>F133+G133</f>
        <v>0</v>
      </c>
      <c r="I133" s="36">
        <v>0</v>
      </c>
      <c r="J133" s="36"/>
      <c r="K133" s="111">
        <f>I133+J133</f>
        <v>0</v>
      </c>
      <c r="L133" s="66"/>
    </row>
    <row r="134" spans="1:12" ht="48.75" customHeight="1">
      <c r="A134" s="39" t="s">
        <v>215</v>
      </c>
      <c r="B134" s="8" t="s">
        <v>218</v>
      </c>
      <c r="C134" s="36">
        <v>0</v>
      </c>
      <c r="D134" s="36">
        <v>343249.12</v>
      </c>
      <c r="E134" s="111">
        <f>C134+D134</f>
        <v>343249.12</v>
      </c>
      <c r="F134" s="36">
        <v>0</v>
      </c>
      <c r="G134" s="36"/>
      <c r="H134" s="111">
        <f>F134+G134</f>
        <v>0</v>
      </c>
      <c r="I134" s="36">
        <v>0</v>
      </c>
      <c r="J134" s="36"/>
      <c r="K134" s="111">
        <f>I134+J134</f>
        <v>0</v>
      </c>
      <c r="L134" s="66"/>
    </row>
    <row r="135" spans="1:12" ht="27.75" customHeight="1">
      <c r="A135" s="60" t="s">
        <v>24</v>
      </c>
      <c r="B135" s="61"/>
      <c r="C135" s="30">
        <f>C12+C73</f>
        <v>1845574042.92</v>
      </c>
      <c r="D135" s="35">
        <f>D12+D73</f>
        <v>16191595.29</v>
      </c>
      <c r="E135" s="29">
        <f t="shared" si="4"/>
        <v>1861765638.21</v>
      </c>
      <c r="F135" s="30">
        <f>F12+F73</f>
        <v>1721035840.52</v>
      </c>
      <c r="G135" s="35">
        <f>G12+G73</f>
        <v>934940</v>
      </c>
      <c r="H135" s="29">
        <f t="shared" si="5"/>
        <v>1721970780.52</v>
      </c>
      <c r="I135" s="30">
        <f>I12+I73</f>
        <v>1627924791.1399999</v>
      </c>
      <c r="J135" s="35">
        <f>J12+J73</f>
        <v>576822</v>
      </c>
      <c r="K135" s="29">
        <f t="shared" si="6"/>
        <v>1628501613.1399999</v>
      </c>
      <c r="L135" s="66"/>
    </row>
    <row r="136" spans="5:12" ht="15.75">
      <c r="E136" s="52"/>
      <c r="F136" s="52"/>
      <c r="G136" s="52"/>
      <c r="H136" s="62"/>
      <c r="I136" s="62"/>
      <c r="J136" s="62"/>
      <c r="K136" s="62"/>
      <c r="L136" s="66"/>
    </row>
  </sheetData>
  <sheetProtection/>
  <mergeCells count="9">
    <mergeCell ref="E3:K3"/>
    <mergeCell ref="A7:K7"/>
    <mergeCell ref="A8:K8"/>
    <mergeCell ref="A1:B1"/>
    <mergeCell ref="E1:K1"/>
    <mergeCell ref="A2:B2"/>
    <mergeCell ref="E2:K2"/>
    <mergeCell ref="A3:B3"/>
    <mergeCell ref="H4:K4"/>
  </mergeCells>
  <printOptions/>
  <pageMargins left="1.1811023622047245" right="0.5905511811023623" top="0.7874015748031497" bottom="0.5905511811023623" header="0.31496062992125984" footer="0.31496062992125984"/>
  <pageSetup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2018-03-29T09:54:23Z</cp:lastPrinted>
  <dcterms:created xsi:type="dcterms:W3CDTF">2005-09-02T05:03:18Z</dcterms:created>
  <dcterms:modified xsi:type="dcterms:W3CDTF">2018-03-29T09:54:28Z</dcterms:modified>
  <cp:category/>
  <cp:version/>
  <cp:contentType/>
  <cp:contentStatus/>
</cp:coreProperties>
</file>