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84" activeTab="0"/>
  </bookViews>
  <sheets>
    <sheet name="перечень 2021 изм сент-декабрь " sheetId="1" r:id="rId1"/>
    <sheet name="перечень 2018 (2)" sheetId="2" state="hidden" r:id="rId2"/>
  </sheets>
  <definedNames>
    <definedName name="_xlnm.Print_Titles" localSheetId="1">'перечень 2018 (2)'!$12:$12</definedName>
    <definedName name="_xlnm.Print_Titles" localSheetId="0">'перечень 2021 изм сент-декабрь '!$11:$14</definedName>
    <definedName name="_xlnm.Print_Area" localSheetId="1">'перечень 2018 (2)'!$A$1:$Q$60</definedName>
    <definedName name="_xlnm.Print_Area" localSheetId="0">'перечень 2021 изм сент-декабрь '!$A$1:$P$41</definedName>
  </definedNames>
  <calcPr fullCalcOnLoad="1"/>
</workbook>
</file>

<file path=xl/sharedStrings.xml><?xml version="1.0" encoding="utf-8"?>
<sst xmlns="http://schemas.openxmlformats.org/spreadsheetml/2006/main" count="228" uniqueCount="127">
  <si>
    <t>1.1</t>
  </si>
  <si>
    <t>1.2</t>
  </si>
  <si>
    <t>1.3</t>
  </si>
  <si>
    <t>1.4</t>
  </si>
  <si>
    <t>1.5</t>
  </si>
  <si>
    <t>ВСЕГО</t>
  </si>
  <si>
    <t>МБ</t>
  </si>
  <si>
    <t>ОБ</t>
  </si>
  <si>
    <t>№ п/п</t>
  </si>
  <si>
    <t>2</t>
  </si>
  <si>
    <t>3</t>
  </si>
  <si>
    <t>4</t>
  </si>
  <si>
    <t>всего</t>
  </si>
  <si>
    <t>Оказание муниципальной услуги по предоставлению дополнительного образования в сфере общего образования</t>
  </si>
  <si>
    <t>1</t>
  </si>
  <si>
    <t>5</t>
  </si>
  <si>
    <t>6</t>
  </si>
  <si>
    <t>7</t>
  </si>
  <si>
    <t>8</t>
  </si>
  <si>
    <t>Источники финансирования</t>
  </si>
  <si>
    <t>Наименование</t>
  </si>
  <si>
    <t>9</t>
  </si>
  <si>
    <t>10</t>
  </si>
  <si>
    <t>11</t>
  </si>
  <si>
    <t>12</t>
  </si>
  <si>
    <t>Показатели (индикаторы) результативности выполнения программных мероприятий</t>
  </si>
  <si>
    <t>Исполнители</t>
  </si>
  <si>
    <t>Наименование мероприятия</t>
  </si>
  <si>
    <t>2014</t>
  </si>
  <si>
    <t>2015</t>
  </si>
  <si>
    <t>в том числе по годам</t>
  </si>
  <si>
    <t>Объем финансирования, руб.</t>
  </si>
  <si>
    <t>Ед. изм.</t>
  </si>
  <si>
    <t>%</t>
  </si>
  <si>
    <t>Обеспечение бесплатным питанием отдельных категорий обучающихся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</si>
  <si>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</si>
  <si>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чел.</t>
  </si>
  <si>
    <t>ИТОГО по Программе</t>
  </si>
  <si>
    <t>в том числе: муниципальные услуги (работы)</t>
  </si>
  <si>
    <t>МОО</t>
  </si>
  <si>
    <t>1.1.1</t>
  </si>
  <si>
    <t>1.1.2</t>
  </si>
  <si>
    <t>1.2.1</t>
  </si>
  <si>
    <t>1.2.2</t>
  </si>
  <si>
    <t>1.3.1</t>
  </si>
  <si>
    <t>1.3.2</t>
  </si>
  <si>
    <t>1.4.1</t>
  </si>
  <si>
    <t xml:space="preserve">Перечень программных мероприятий </t>
  </si>
  <si>
    <t xml:space="preserve">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</si>
  <si>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1.5.1</t>
  </si>
  <si>
    <t>2018</t>
  </si>
  <si>
    <t>2019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</si>
  <si>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МБОУ</t>
  </si>
  <si>
    <t>Организация отдыха детей Мурманской области в муниципальных образовательных организациях за счет средств местного бюджета</t>
  </si>
  <si>
    <t>1.6</t>
  </si>
  <si>
    <t>Оказание муниципальной услуги по предоставлению питания обучающимся</t>
  </si>
  <si>
    <t>1.5.3</t>
  </si>
  <si>
    <t>1.5.4</t>
  </si>
  <si>
    <t>Количество человеко-часов пребывания</t>
  </si>
  <si>
    <t>человеко -час</t>
  </si>
  <si>
    <t>чел./человеко-день</t>
  </si>
  <si>
    <t>13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</si>
  <si>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МБОУ (обеспечение питанием в каникулярный период)</t>
  </si>
  <si>
    <t>Доля освоения выделенных средств</t>
  </si>
  <si>
    <t>не менее 98,00</t>
  </si>
  <si>
    <t xml:space="preserve">Приложение </t>
  </si>
  <si>
    <t>МАОДО ЦДТ "Хибины"</t>
  </si>
  <si>
    <t>МАУО       "Кировский КШП"</t>
  </si>
  <si>
    <t>МАУО           "Кировский КШП"</t>
  </si>
  <si>
    <t xml:space="preserve"> МАУО           "Кировский КШП"</t>
  </si>
  <si>
    <t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Кировска                                                                                                                            от            №                                                                        Приложение к Программе</t>
  </si>
  <si>
    <t>2020</t>
  </si>
  <si>
    <t xml:space="preserve">Число обучающихся- получателей услуги: бесплатным питанием льготных категорий
- 5- дневная учебная неделя
- 6- дневная учебная неделя                                                                                                                                                      
 </t>
  </si>
  <si>
    <t xml:space="preserve">                                                               306                                                                                                                                               517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</si>
  <si>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Число обучающихся- получателей услуги</t>
  </si>
  <si>
    <t>Основное мероприятие: Предоставление дополнительного образования в сфере общего образования</t>
  </si>
  <si>
    <t>Основное мероприятие: Мероприятия, направленные на  организацию отдыха и оздоровления детей в каникулярный период в оздоровительных учреждениях с дневным пребыванием детей на базе МБОУ</t>
  </si>
  <si>
    <t>Основное мероприятие: Организация и предоставление школьного питания</t>
  </si>
  <si>
    <t>тыс. руб.</t>
  </si>
  <si>
    <t>1 410/
13 360</t>
  </si>
  <si>
    <t>_________________________________________________</t>
  </si>
  <si>
    <t xml:space="preserve"> софинансирование расходов, направляемых на оплату труда и начисления на выплаты по оплате труда работникам муниципальных учреждений</t>
  </si>
  <si>
    <t>Цель: Сохранение и развитие комплекса муниципальных услуг в сфере физической культуры и спорта, оказываемых на территории муниципального образования город Кировск с подведомственной территорией</t>
  </si>
  <si>
    <t>Задача: Обеспечение деятельности муниципальных учреждений в области физической культуры и спорта, повышение качества предоставляемых ими муниципальных услуг</t>
  </si>
  <si>
    <t>Основное мероприятие: Обеспечение до-ступа к спор-тивным объектам МАУ СОК «Горняк</t>
  </si>
  <si>
    <t>Комитет образова-ния, куль-туры и спорта ад-министра-ции города Кировск</t>
  </si>
  <si>
    <t>Предоставление услуг спортивных объектов МАУ СОК «Горняк»</t>
  </si>
  <si>
    <t>софинансирование расходов, направляемых на оплату труда и начисления на выплаты по оплате труда работникам муниципальных учреждений</t>
  </si>
  <si>
    <t>МАУ СОК «Горняк»</t>
  </si>
  <si>
    <t xml:space="preserve">Предостав-ление в поль-зование населению спортивных сооружений, спортивного инвентаря </t>
  </si>
  <si>
    <t>часы</t>
  </si>
  <si>
    <t>Количество спортивных сооружений</t>
  </si>
  <si>
    <t>единиц</t>
  </si>
  <si>
    <t xml:space="preserve">Мероприятие:
Создание условий для обеспечения деятельности в области спорта
</t>
  </si>
  <si>
    <t>Предоставление услуг в сфере физической культуры и спорта</t>
  </si>
  <si>
    <t>Объем освоен-ных финансовых средств</t>
  </si>
  <si>
    <t>99,5 %</t>
  </si>
  <si>
    <t>МАУ «СШ г. Кировска»</t>
  </si>
  <si>
    <t>Количество обоснованных жалоб со сторо-ны потребителей услуг</t>
  </si>
  <si>
    <t xml:space="preserve">                                                                                                                                      Приложение к Программе</t>
  </si>
  <si>
    <t>Ответсвтенный исполнитель</t>
  </si>
  <si>
    <t>Сроки выполнения</t>
  </si>
  <si>
    <t>Цель: Обеспечение деятельности органов местного самоуправления города Кировска в решении вопросов местного значения в сфере образования, культуры, физической культуры и спорта, молодежной политики и иных социальных сферах деятельности в городе Кировске</t>
  </si>
  <si>
    <t>МКУ "УСР"</t>
  </si>
  <si>
    <t>01.01.2021-31.12.2024</t>
  </si>
  <si>
    <t>Своевременное выполнение функций (да - 1, нет - 0)</t>
  </si>
  <si>
    <t>Ед.</t>
  </si>
  <si>
    <t>Задача: Эффективное выполнение функций МКУ «Управление социального развития г. Кировска»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</si>
  <si>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 xml:space="preserve">3. Перечень мероприятий и сведения об объемах финансирования подпрограммы 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</si>
  <si>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</si>
  <si>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 xml:space="preserve">Количество обоснованных жалоб потребителей услугв сфере образования, культуры, физической культуры и спорта, молодежной по-литики </t>
  </si>
  <si>
    <t>Годы реализации</t>
  </si>
  <si>
    <t>Объем финансирования</t>
  </si>
  <si>
    <t>ОБ, ФБ</t>
  </si>
  <si>
    <t>ВБС</t>
  </si>
  <si>
    <t>Наименование показателей</t>
  </si>
  <si>
    <t>Показатели результативности цели, задач, программных мероприятий</t>
  </si>
  <si>
    <t>Всего</t>
  </si>
  <si>
    <t>Компенсация расходов на оплату стоимости проезда ипровоза багажа к месту использовани отпуска (отдыха) и обратно лицам, работающим в организациях, финансируемых из бюджета города Кировска</t>
  </si>
  <si>
    <t xml:space="preserve">Доля работников МКУ "УСР", получивших компенсацию расходов по льготномупроезду в отпуск от общей численности обратившихся </t>
  </si>
  <si>
    <t>Основное мероприятие: Финансовое обеспечение текущей деятельности МКУ "Управление социального развития г. Кировска"</t>
  </si>
  <si>
    <t>ИТОГО по Подпрограмме</t>
  </si>
  <si>
    <t xml:space="preserve">        Приложение № 3 к Постановлению </t>
  </si>
  <si>
    <t xml:space="preserve">        администрации муниципального округа </t>
  </si>
  <si>
    <t xml:space="preserve">        город Кировск с подведомственной </t>
  </si>
  <si>
    <t xml:space="preserve">        территорией Мурманской области</t>
  </si>
  <si>
    <t xml:space="preserve">        от ________________ № _________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</si>
</sst>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sz val="23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23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rgb="FFFF0000"/>
      <name val="Arial"/>
      <family val="2"/>
    </font>
    <font>
      <sz val="23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2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4" fontId="12" fillId="0" borderId="0" xfId="0" applyNumberFormat="1" applyFont="1" applyAlignment="1">
      <alignment wrapText="1"/>
    </xf>
    <xf numFmtId="4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20" fillId="32" borderId="12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 wrapText="1"/>
    </xf>
    <xf numFmtId="4" fontId="20" fillId="32" borderId="0" xfId="0" applyNumberFormat="1" applyFont="1" applyFill="1" applyBorder="1" applyAlignment="1">
      <alignment vertical="center" wrapText="1"/>
    </xf>
    <xf numFmtId="4" fontId="20" fillId="32" borderId="14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20" fillId="32" borderId="12" xfId="0" applyNumberFormat="1" applyFont="1" applyFill="1" applyBorder="1" applyAlignment="1">
      <alignment vertical="top" wrapText="1"/>
    </xf>
    <xf numFmtId="49" fontId="19" fillId="0" borderId="13" xfId="0" applyNumberFormat="1" applyFont="1" applyBorder="1" applyAlignment="1">
      <alignment horizontal="center" vertical="center" wrapText="1"/>
    </xf>
    <xf numFmtId="4" fontId="20" fillId="32" borderId="0" xfId="0" applyNumberFormat="1" applyFont="1" applyFill="1" applyBorder="1" applyAlignment="1">
      <alignment vertical="top" wrapText="1"/>
    </xf>
    <xf numFmtId="4" fontId="20" fillId="32" borderId="14" xfId="0" applyNumberFormat="1" applyFont="1" applyFill="1" applyBorder="1" applyAlignment="1">
      <alignment vertical="top" wrapText="1"/>
    </xf>
    <xf numFmtId="4" fontId="17" fillId="32" borderId="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17" fillId="32" borderId="10" xfId="0" applyNumberFormat="1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67" fillId="32" borderId="10" xfId="0" applyFont="1" applyFill="1" applyBorder="1" applyAlignment="1">
      <alignment horizontal="left" vertical="center" wrapText="1"/>
    </xf>
    <xf numFmtId="0" fontId="67" fillId="32" borderId="10" xfId="0" applyFont="1" applyFill="1" applyBorder="1" applyAlignment="1">
      <alignment horizontal="center" vertical="center" wrapText="1"/>
    </xf>
    <xf numFmtId="0" fontId="67" fillId="32" borderId="15" xfId="0" applyFont="1" applyFill="1" applyBorder="1" applyAlignment="1">
      <alignment horizontal="center" vertical="center" wrapText="1"/>
    </xf>
    <xf numFmtId="2" fontId="67" fillId="32" borderId="16" xfId="0" applyNumberFormat="1" applyFont="1" applyFill="1" applyBorder="1" applyAlignment="1">
      <alignment horizontal="center" vertical="center" wrapText="1"/>
    </xf>
    <xf numFmtId="0" fontId="68" fillId="32" borderId="10" xfId="0" applyFont="1" applyFill="1" applyBorder="1" applyAlignment="1">
      <alignment horizontal="left" vertical="center" wrapText="1"/>
    </xf>
    <xf numFmtId="0" fontId="67" fillId="32" borderId="12" xfId="0" applyFont="1" applyFill="1" applyBorder="1" applyAlignment="1">
      <alignment vertical="center" wrapText="1"/>
    </xf>
    <xf numFmtId="0" fontId="67" fillId="32" borderId="0" xfId="0" applyFont="1" applyFill="1" applyBorder="1" applyAlignment="1">
      <alignment vertical="center" wrapText="1"/>
    </xf>
    <xf numFmtId="0" fontId="68" fillId="32" borderId="17" xfId="0" applyFont="1" applyFill="1" applyBorder="1" applyAlignment="1">
      <alignment horizontal="left" vertical="center" wrapText="1"/>
    </xf>
    <xf numFmtId="0" fontId="68" fillId="32" borderId="14" xfId="0" applyFont="1" applyFill="1" applyBorder="1" applyAlignment="1">
      <alignment vertical="center" wrapText="1"/>
    </xf>
    <xf numFmtId="0" fontId="68" fillId="32" borderId="18" xfId="0" applyFont="1" applyFill="1" applyBorder="1" applyAlignment="1">
      <alignment vertical="center" wrapText="1"/>
    </xf>
    <xf numFmtId="0" fontId="17" fillId="32" borderId="10" xfId="0" applyFont="1" applyFill="1" applyBorder="1" applyAlignment="1">
      <alignment horizontal="left" vertical="center" wrapText="1"/>
    </xf>
    <xf numFmtId="0" fontId="68" fillId="32" borderId="10" xfId="0" applyFont="1" applyFill="1" applyBorder="1" applyAlignment="1">
      <alignment horizontal="left" vertical="top" wrapText="1"/>
    </xf>
    <xf numFmtId="0" fontId="69" fillId="0" borderId="0" xfId="0" applyFont="1" applyAlignment="1">
      <alignment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4" fontId="69" fillId="0" borderId="0" xfId="0" applyNumberFormat="1" applyFont="1" applyFill="1" applyAlignment="1">
      <alignment/>
    </xf>
    <xf numFmtId="4" fontId="19" fillId="0" borderId="19" xfId="0" applyNumberFormat="1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 wrapText="1"/>
    </xf>
    <xf numFmtId="0" fontId="68" fillId="32" borderId="19" xfId="0" applyFont="1" applyFill="1" applyBorder="1" applyAlignment="1">
      <alignment horizontal="left" vertical="center" wrapText="1"/>
    </xf>
    <xf numFmtId="4" fontId="19" fillId="32" borderId="20" xfId="0" applyNumberFormat="1" applyFont="1" applyFill="1" applyBorder="1" applyAlignment="1">
      <alignment horizontal="center" vertical="center" wrapText="1"/>
    </xf>
    <xf numFmtId="4" fontId="15" fillId="32" borderId="10" xfId="0" applyNumberFormat="1" applyFont="1" applyFill="1" applyBorder="1" applyAlignment="1">
      <alignment horizontal="center" vertical="center" wrapText="1"/>
    </xf>
    <xf numFmtId="4" fontId="19" fillId="32" borderId="21" xfId="60" applyNumberFormat="1" applyFont="1" applyFill="1" applyBorder="1" applyAlignment="1">
      <alignment horizontal="center" vertical="center" wrapText="1"/>
    </xf>
    <xf numFmtId="4" fontId="19" fillId="32" borderId="17" xfId="0" applyNumberFormat="1" applyFont="1" applyFill="1" applyBorder="1" applyAlignment="1">
      <alignment horizontal="center" vertical="center" wrapText="1"/>
    </xf>
    <xf numFmtId="4" fontId="19" fillId="32" borderId="13" xfId="0" applyNumberFormat="1" applyFont="1" applyFill="1" applyBorder="1" applyAlignment="1">
      <alignment horizontal="center" vertical="center" wrapText="1"/>
    </xf>
    <xf numFmtId="4" fontId="19" fillId="32" borderId="15" xfId="0" applyNumberFormat="1" applyFont="1" applyFill="1" applyBorder="1" applyAlignment="1">
      <alignment horizontal="center" vertical="center" wrapText="1"/>
    </xf>
    <xf numFmtId="4" fontId="19" fillId="32" borderId="16" xfId="0" applyNumberFormat="1" applyFont="1" applyFill="1" applyBorder="1" applyAlignment="1">
      <alignment horizontal="center" vertical="center" wrapText="1"/>
    </xf>
    <xf numFmtId="4" fontId="71" fillId="32" borderId="10" xfId="0" applyNumberFormat="1" applyFont="1" applyFill="1" applyBorder="1" applyAlignment="1">
      <alignment horizontal="center" vertical="center" wrapText="1"/>
    </xf>
    <xf numFmtId="4" fontId="17" fillId="32" borderId="21" xfId="0" applyNumberFormat="1" applyFont="1" applyFill="1" applyBorder="1" applyAlignment="1">
      <alignment horizontal="center" vertical="center" wrapText="1"/>
    </xf>
    <xf numFmtId="4" fontId="17" fillId="32" borderId="21" xfId="0" applyNumberFormat="1" applyFont="1" applyFill="1" applyBorder="1" applyAlignment="1">
      <alignment horizontal="center" vertical="center"/>
    </xf>
    <xf numFmtId="4" fontId="17" fillId="32" borderId="10" xfId="0" applyNumberFormat="1" applyFont="1" applyFill="1" applyBorder="1" applyAlignment="1">
      <alignment horizontal="center" vertical="center" wrapText="1"/>
    </xf>
    <xf numFmtId="4" fontId="19" fillId="32" borderId="19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top" wrapText="1"/>
    </xf>
    <xf numFmtId="3" fontId="17" fillId="32" borderId="19" xfId="0" applyNumberFormat="1" applyFont="1" applyFill="1" applyBorder="1" applyAlignment="1">
      <alignment horizontal="center" vertical="center" wrapText="1"/>
    </xf>
    <xf numFmtId="4" fontId="15" fillId="32" borderId="11" xfId="0" applyNumberFormat="1" applyFont="1" applyFill="1" applyBorder="1" applyAlignment="1">
      <alignment horizontal="center" vertical="center" wrapText="1"/>
    </xf>
    <xf numFmtId="4" fontId="15" fillId="32" borderId="13" xfId="0" applyNumberFormat="1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4" fontId="19" fillId="32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7" fillId="32" borderId="14" xfId="0" applyFont="1" applyFill="1" applyBorder="1" applyAlignment="1">
      <alignment horizontal="center" vertical="center" wrapText="1"/>
    </xf>
    <xf numFmtId="3" fontId="17" fillId="32" borderId="18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67" fillId="32" borderId="19" xfId="0" applyFont="1" applyFill="1" applyBorder="1" applyAlignment="1">
      <alignment horizontal="left" vertical="center" wrapText="1"/>
    </xf>
    <xf numFmtId="0" fontId="67" fillId="32" borderId="19" xfId="0" applyFont="1" applyFill="1" applyBorder="1" applyAlignment="1">
      <alignment horizontal="center" vertical="center" wrapText="1"/>
    </xf>
    <xf numFmtId="0" fontId="67" fillId="32" borderId="14" xfId="0" applyFont="1" applyFill="1" applyBorder="1" applyAlignment="1">
      <alignment horizontal="center" vertical="center" wrapText="1"/>
    </xf>
    <xf numFmtId="2" fontId="67" fillId="32" borderId="18" xfId="0" applyNumberFormat="1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4" fontId="15" fillId="32" borderId="11" xfId="60" applyNumberFormat="1" applyFont="1" applyFill="1" applyBorder="1" applyAlignment="1">
      <alignment horizontal="center" vertical="center" wrapText="1"/>
    </xf>
    <xf numFmtId="4" fontId="15" fillId="32" borderId="11" xfId="60" applyNumberFormat="1" applyFont="1" applyFill="1" applyBorder="1" applyAlignment="1">
      <alignment horizontal="center" vertical="center"/>
    </xf>
    <xf numFmtId="4" fontId="19" fillId="32" borderId="20" xfId="6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4" fontId="22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49" fontId="23" fillId="0" borderId="0" xfId="0" applyNumberFormat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10" fillId="32" borderId="12" xfId="0" applyNumberFormat="1" applyFont="1" applyFill="1" applyBorder="1" applyAlignment="1">
      <alignment vertical="center" wrapText="1"/>
    </xf>
    <xf numFmtId="4" fontId="10" fillId="32" borderId="0" xfId="0" applyNumberFormat="1" applyFont="1" applyFill="1" applyBorder="1" applyAlignment="1">
      <alignment vertical="center" wrapText="1"/>
    </xf>
    <xf numFmtId="4" fontId="10" fillId="32" borderId="14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32" borderId="0" xfId="0" applyFont="1" applyFill="1" applyAlignment="1">
      <alignment horizontal="center" vertical="top" wrapText="1"/>
    </xf>
    <xf numFmtId="4" fontId="3" fillId="32" borderId="10" xfId="60" applyNumberFormat="1" applyFont="1" applyFill="1" applyBorder="1" applyAlignment="1">
      <alignment horizontal="center" vertical="center" wrapText="1"/>
    </xf>
    <xf numFmtId="4" fontId="3" fillId="32" borderId="11" xfId="6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10" fillId="32" borderId="10" xfId="0" applyNumberFormat="1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" fontId="4" fillId="32" borderId="19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73" fillId="0" borderId="13" xfId="0" applyNumberFormat="1" applyFont="1" applyBorder="1" applyAlignment="1">
      <alignment horizontal="center" vertical="center" wrapText="1"/>
    </xf>
    <xf numFmtId="49" fontId="73" fillId="0" borderId="19" xfId="0" applyNumberFormat="1" applyFont="1" applyBorder="1" applyAlignment="1">
      <alignment horizontal="center" vertical="center" wrapText="1"/>
    </xf>
    <xf numFmtId="4" fontId="73" fillId="32" borderId="22" xfId="0" applyNumberFormat="1" applyFont="1" applyFill="1" applyBorder="1" applyAlignment="1">
      <alignment horizontal="center" vertical="top" wrapText="1"/>
    </xf>
    <xf numFmtId="4" fontId="73" fillId="32" borderId="12" xfId="0" applyNumberFormat="1" applyFont="1" applyFill="1" applyBorder="1" applyAlignment="1">
      <alignment horizontal="center" vertical="top" wrapText="1"/>
    </xf>
    <xf numFmtId="4" fontId="73" fillId="32" borderId="20" xfId="0" applyNumberFormat="1" applyFont="1" applyFill="1" applyBorder="1" applyAlignment="1">
      <alignment horizontal="center" vertical="top" wrapText="1"/>
    </xf>
    <xf numFmtId="4" fontId="73" fillId="32" borderId="0" xfId="0" applyNumberFormat="1" applyFont="1" applyFill="1" applyBorder="1" applyAlignment="1">
      <alignment horizontal="center" vertical="top" wrapText="1"/>
    </xf>
    <xf numFmtId="4" fontId="73" fillId="32" borderId="17" xfId="0" applyNumberFormat="1" applyFont="1" applyFill="1" applyBorder="1" applyAlignment="1">
      <alignment horizontal="center" vertical="top" wrapText="1"/>
    </xf>
    <xf numFmtId="4" fontId="73" fillId="32" borderId="14" xfId="0" applyNumberFormat="1" applyFont="1" applyFill="1" applyBorder="1" applyAlignment="1">
      <alignment horizontal="center" vertical="top" wrapText="1"/>
    </xf>
    <xf numFmtId="0" fontId="70" fillId="0" borderId="0" xfId="0" applyFont="1" applyBorder="1" applyAlignment="1">
      <alignment horizontal="center"/>
    </xf>
    <xf numFmtId="4" fontId="9" fillId="32" borderId="11" xfId="0" applyNumberFormat="1" applyFont="1" applyFill="1" applyBorder="1" applyAlignment="1">
      <alignment horizontal="center" vertical="center" wrapText="1"/>
    </xf>
    <xf numFmtId="4" fontId="9" fillId="32" borderId="13" xfId="0" applyNumberFormat="1" applyFont="1" applyFill="1" applyBorder="1" applyAlignment="1">
      <alignment horizontal="center" vertical="center" wrapText="1"/>
    </xf>
    <xf numFmtId="4" fontId="9" fillId="32" borderId="19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left" vertical="center" wrapText="1"/>
    </xf>
    <xf numFmtId="4" fontId="9" fillId="32" borderId="13" xfId="0" applyNumberFormat="1" applyFont="1" applyFill="1" applyBorder="1" applyAlignment="1">
      <alignment horizontal="left" vertical="center" wrapText="1"/>
    </xf>
    <xf numFmtId="4" fontId="9" fillId="32" borderId="19" xfId="0" applyNumberFormat="1" applyFont="1" applyFill="1" applyBorder="1" applyAlignment="1">
      <alignment horizontal="left" vertical="center" wrapText="1"/>
    </xf>
    <xf numFmtId="49" fontId="73" fillId="0" borderId="11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32" borderId="19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" fontId="10" fillId="32" borderId="11" xfId="0" applyNumberFormat="1" applyFont="1" applyFill="1" applyBorder="1" applyAlignment="1">
      <alignment horizontal="left" vertical="center" wrapText="1"/>
    </xf>
    <xf numFmtId="4" fontId="10" fillId="32" borderId="13" xfId="0" applyNumberFormat="1" applyFont="1" applyFill="1" applyBorder="1" applyAlignment="1">
      <alignment horizontal="left" vertical="center" wrapText="1"/>
    </xf>
    <xf numFmtId="4" fontId="10" fillId="32" borderId="19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4" fontId="19" fillId="32" borderId="22" xfId="0" applyNumberFormat="1" applyFont="1" applyFill="1" applyBorder="1" applyAlignment="1">
      <alignment horizontal="center" vertical="top" wrapText="1"/>
    </xf>
    <xf numFmtId="4" fontId="19" fillId="32" borderId="12" xfId="0" applyNumberFormat="1" applyFont="1" applyFill="1" applyBorder="1" applyAlignment="1">
      <alignment horizontal="center" vertical="top" wrapText="1"/>
    </xf>
    <xf numFmtId="4" fontId="19" fillId="32" borderId="23" xfId="0" applyNumberFormat="1" applyFont="1" applyFill="1" applyBorder="1" applyAlignment="1">
      <alignment horizontal="center" vertical="top" wrapText="1"/>
    </xf>
    <xf numFmtId="4" fontId="19" fillId="32" borderId="20" xfId="0" applyNumberFormat="1" applyFont="1" applyFill="1" applyBorder="1" applyAlignment="1">
      <alignment horizontal="center" vertical="top" wrapText="1"/>
    </xf>
    <xf numFmtId="4" fontId="19" fillId="32" borderId="0" xfId="0" applyNumberFormat="1" applyFont="1" applyFill="1" applyBorder="1" applyAlignment="1">
      <alignment horizontal="center" vertical="top" wrapText="1"/>
    </xf>
    <xf numFmtId="4" fontId="19" fillId="32" borderId="24" xfId="0" applyNumberFormat="1" applyFont="1" applyFill="1" applyBorder="1" applyAlignment="1">
      <alignment horizontal="center" vertical="top" wrapText="1"/>
    </xf>
    <xf numFmtId="4" fontId="19" fillId="32" borderId="17" xfId="0" applyNumberFormat="1" applyFont="1" applyFill="1" applyBorder="1" applyAlignment="1">
      <alignment horizontal="center" vertical="top" wrapText="1"/>
    </xf>
    <xf numFmtId="4" fontId="19" fillId="32" borderId="14" xfId="0" applyNumberFormat="1" applyFont="1" applyFill="1" applyBorder="1" applyAlignment="1">
      <alignment horizontal="center" vertical="top" wrapText="1"/>
    </xf>
    <xf numFmtId="4" fontId="19" fillId="32" borderId="18" xfId="0" applyNumberFormat="1" applyFont="1" applyFill="1" applyBorder="1" applyAlignment="1">
      <alignment horizontal="center" vertical="top" wrapText="1"/>
    </xf>
    <xf numFmtId="3" fontId="17" fillId="32" borderId="11" xfId="0" applyNumberFormat="1" applyFont="1" applyFill="1" applyBorder="1" applyAlignment="1">
      <alignment horizontal="center" vertical="center" wrapText="1"/>
    </xf>
    <xf numFmtId="3" fontId="17" fillId="32" borderId="13" xfId="0" applyNumberFormat="1" applyFont="1" applyFill="1" applyBorder="1" applyAlignment="1">
      <alignment horizontal="center" vertical="center" wrapText="1"/>
    </xf>
    <xf numFmtId="3" fontId="17" fillId="32" borderId="19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top" wrapText="1"/>
    </xf>
    <xf numFmtId="0" fontId="17" fillId="32" borderId="19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4" fontId="15" fillId="33" borderId="13" xfId="0" applyNumberFormat="1" applyFont="1" applyFill="1" applyBorder="1" applyAlignment="1">
      <alignment horizontal="center" vertical="center" wrapText="1"/>
    </xf>
    <xf numFmtId="4" fontId="15" fillId="33" borderId="19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left" vertical="center" wrapText="1"/>
    </xf>
    <xf numFmtId="0" fontId="17" fillId="32" borderId="13" xfId="0" applyFont="1" applyFill="1" applyBorder="1" applyAlignment="1">
      <alignment horizontal="left" vertical="center" wrapText="1"/>
    </xf>
    <xf numFmtId="0" fontId="17" fillId="32" borderId="19" xfId="0" applyFont="1" applyFill="1" applyBorder="1" applyAlignment="1">
      <alignment horizontal="left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32" borderId="11" xfId="0" applyNumberFormat="1" applyFont="1" applyFill="1" applyBorder="1" applyAlignment="1">
      <alignment horizontal="center" vertical="center" wrapText="1"/>
    </xf>
    <xf numFmtId="4" fontId="15" fillId="32" borderId="13" xfId="0" applyNumberFormat="1" applyFont="1" applyFill="1" applyBorder="1" applyAlignment="1">
      <alignment horizontal="center" vertical="center" wrapText="1"/>
    </xf>
    <xf numFmtId="4" fontId="15" fillId="32" borderId="19" xfId="0" applyNumberFormat="1" applyFont="1" applyFill="1" applyBorder="1" applyAlignment="1">
      <alignment horizontal="center" vertical="center" wrapText="1"/>
    </xf>
    <xf numFmtId="4" fontId="20" fillId="32" borderId="11" xfId="0" applyNumberFormat="1" applyFont="1" applyFill="1" applyBorder="1" applyAlignment="1">
      <alignment horizontal="center" vertical="center" wrapText="1"/>
    </xf>
    <xf numFmtId="4" fontId="20" fillId="32" borderId="13" xfId="0" applyNumberFormat="1" applyFont="1" applyFill="1" applyBorder="1" applyAlignment="1">
      <alignment horizontal="center" vertical="center" wrapText="1"/>
    </xf>
    <xf numFmtId="4" fontId="20" fillId="32" borderId="19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32" borderId="11" xfId="0" applyNumberFormat="1" applyFont="1" applyFill="1" applyBorder="1" applyAlignment="1">
      <alignment horizontal="center" vertical="center" wrapText="1"/>
    </xf>
    <xf numFmtId="4" fontId="19" fillId="32" borderId="19" xfId="0" applyNumberFormat="1" applyFont="1" applyFill="1" applyBorder="1" applyAlignment="1">
      <alignment horizontal="center" vertical="center" wrapText="1"/>
    </xf>
    <xf numFmtId="0" fontId="67" fillId="32" borderId="11" xfId="0" applyFont="1" applyFill="1" applyBorder="1" applyAlignment="1">
      <alignment horizontal="left" vertical="center" wrapText="1"/>
    </xf>
    <xf numFmtId="0" fontId="67" fillId="32" borderId="13" xfId="0" applyFont="1" applyFill="1" applyBorder="1" applyAlignment="1">
      <alignment horizontal="left" vertical="center" wrapText="1"/>
    </xf>
    <xf numFmtId="0" fontId="67" fillId="32" borderId="11" xfId="0" applyFont="1" applyFill="1" applyBorder="1" applyAlignment="1">
      <alignment horizontal="center" vertical="center" wrapText="1"/>
    </xf>
    <xf numFmtId="0" fontId="67" fillId="32" borderId="13" xfId="0" applyFont="1" applyFill="1" applyBorder="1" applyAlignment="1">
      <alignment horizontal="center" vertical="center" wrapText="1"/>
    </xf>
    <xf numFmtId="4" fontId="20" fillId="32" borderId="23" xfId="0" applyNumberFormat="1" applyFont="1" applyFill="1" applyBorder="1" applyAlignment="1">
      <alignment horizontal="center" vertical="center" wrapText="1"/>
    </xf>
    <xf numFmtId="4" fontId="20" fillId="32" borderId="24" xfId="0" applyNumberFormat="1" applyFont="1" applyFill="1" applyBorder="1" applyAlignment="1">
      <alignment horizontal="center" vertical="center" wrapText="1"/>
    </xf>
    <xf numFmtId="4" fontId="20" fillId="32" borderId="18" xfId="0" applyNumberFormat="1" applyFont="1" applyFill="1" applyBorder="1" applyAlignment="1">
      <alignment horizontal="center" vertical="center" wrapText="1"/>
    </xf>
    <xf numFmtId="4" fontId="17" fillId="32" borderId="11" xfId="0" applyNumberFormat="1" applyFont="1" applyFill="1" applyBorder="1" applyAlignment="1">
      <alignment horizontal="center" vertical="center" wrapText="1"/>
    </xf>
    <xf numFmtId="4" fontId="17" fillId="32" borderId="19" xfId="0" applyNumberFormat="1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left" vertical="center" wrapText="1"/>
    </xf>
    <xf numFmtId="0" fontId="15" fillId="32" borderId="19" xfId="0" applyFont="1" applyFill="1" applyBorder="1" applyAlignment="1">
      <alignment horizontal="left" vertical="center" wrapText="1"/>
    </xf>
    <xf numFmtId="4" fontId="17" fillId="32" borderId="11" xfId="0" applyNumberFormat="1" applyFont="1" applyFill="1" applyBorder="1" applyAlignment="1">
      <alignment horizontal="left" vertical="center" wrapText="1"/>
    </xf>
    <xf numFmtId="4" fontId="17" fillId="32" borderId="19" xfId="0" applyNumberFormat="1" applyFont="1" applyFill="1" applyBorder="1" applyAlignment="1">
      <alignment horizontal="left" vertical="center" wrapText="1"/>
    </xf>
    <xf numFmtId="4" fontId="17" fillId="32" borderId="23" xfId="0" applyNumberFormat="1" applyFont="1" applyFill="1" applyBorder="1" applyAlignment="1">
      <alignment horizontal="center" vertical="center" wrapText="1"/>
    </xf>
    <xf numFmtId="4" fontId="17" fillId="32" borderId="18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" fontId="20" fillId="32" borderId="11" xfId="0" applyNumberFormat="1" applyFont="1" applyFill="1" applyBorder="1" applyAlignment="1">
      <alignment horizontal="left" vertical="center" wrapText="1"/>
    </xf>
    <xf numFmtId="4" fontId="20" fillId="32" borderId="13" xfId="0" applyNumberFormat="1" applyFont="1" applyFill="1" applyBorder="1" applyAlignment="1">
      <alignment horizontal="left" vertical="center" wrapText="1"/>
    </xf>
    <xf numFmtId="4" fontId="20" fillId="32" borderId="19" xfId="0" applyNumberFormat="1" applyFont="1" applyFill="1" applyBorder="1" applyAlignment="1">
      <alignment horizontal="left" vertical="center" wrapText="1"/>
    </xf>
    <xf numFmtId="49" fontId="20" fillId="32" borderId="23" xfId="0" applyNumberFormat="1" applyFont="1" applyFill="1" applyBorder="1" applyAlignment="1">
      <alignment horizontal="center" vertical="center" wrapText="1"/>
    </xf>
    <xf numFmtId="49" fontId="20" fillId="32" borderId="24" xfId="0" applyNumberFormat="1" applyFont="1" applyFill="1" applyBorder="1" applyAlignment="1">
      <alignment horizontal="center" vertical="center" wrapText="1"/>
    </xf>
    <xf numFmtId="49" fontId="20" fillId="32" borderId="18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0" fontId="75" fillId="0" borderId="0" xfId="0" applyFont="1" applyAlignment="1">
      <alignment horizontal="center" vertical="center" wrapText="1"/>
    </xf>
    <xf numFmtId="0" fontId="75" fillId="32" borderId="0" xfId="0" applyFont="1" applyFill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right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="80" zoomScaleNormal="56" zoomScaleSheetLayoutView="80" zoomScalePageLayoutView="60" workbookViewId="0" topLeftCell="A1">
      <selection activeCell="P27" sqref="P27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20.8515625" style="0" customWidth="1"/>
    <col min="4" max="4" width="13.8515625" style="0" customWidth="1"/>
    <col min="5" max="5" width="13.7109375" style="0" customWidth="1"/>
    <col min="6" max="6" width="18.57421875" style="0" customWidth="1"/>
    <col min="7" max="8" width="0" style="0" hidden="1" customWidth="1"/>
    <col min="9" max="9" width="16.57421875" style="0" customWidth="1"/>
    <col min="10" max="10" width="19.00390625" style="0" customWidth="1"/>
    <col min="11" max="11" width="17.140625" style="0" customWidth="1"/>
    <col min="12" max="12" width="37.140625" style="0" customWidth="1"/>
    <col min="13" max="13" width="15.8515625" style="0" customWidth="1"/>
    <col min="14" max="15" width="0" style="0" hidden="1" customWidth="1"/>
    <col min="16" max="16" width="34.28125" style="0" customWidth="1"/>
  </cols>
  <sheetData>
    <row r="1" spans="1:19" ht="20.25" customHeight="1">
      <c r="A1" s="103"/>
      <c r="B1" s="104"/>
      <c r="C1" s="104"/>
      <c r="D1" s="105"/>
      <c r="E1" s="106"/>
      <c r="F1" s="107"/>
      <c r="G1" s="108"/>
      <c r="H1" s="108"/>
      <c r="I1" s="109"/>
      <c r="J1" s="109"/>
      <c r="K1" s="109"/>
      <c r="L1" s="123"/>
      <c r="M1" s="174" t="s">
        <v>122</v>
      </c>
      <c r="N1" s="174"/>
      <c r="O1" s="174"/>
      <c r="P1" s="174"/>
      <c r="Q1" s="136"/>
      <c r="R1" s="136"/>
      <c r="S1" s="136"/>
    </row>
    <row r="2" spans="1:19" ht="21" customHeight="1">
      <c r="A2" s="103"/>
      <c r="B2" s="104"/>
      <c r="C2" s="104"/>
      <c r="D2" s="105"/>
      <c r="E2" s="106"/>
      <c r="F2" s="107"/>
      <c r="G2" s="108"/>
      <c r="H2" s="108"/>
      <c r="I2" s="109"/>
      <c r="J2" s="109"/>
      <c r="K2" s="109"/>
      <c r="L2" s="124" t="s">
        <v>99</v>
      </c>
      <c r="M2" s="174" t="s">
        <v>123</v>
      </c>
      <c r="N2" s="175"/>
      <c r="O2" s="175"/>
      <c r="P2" s="175"/>
      <c r="Q2" s="136"/>
      <c r="R2" s="136"/>
      <c r="S2" s="136"/>
    </row>
    <row r="3" spans="1:19" ht="19.5" customHeight="1">
      <c r="A3" s="103"/>
      <c r="B3" s="104"/>
      <c r="C3" s="104"/>
      <c r="D3" s="105"/>
      <c r="E3" s="106"/>
      <c r="F3" s="107"/>
      <c r="G3" s="108"/>
      <c r="H3" s="108"/>
      <c r="I3" s="109"/>
      <c r="J3" s="109"/>
      <c r="K3" s="109"/>
      <c r="L3" s="124"/>
      <c r="M3" s="174" t="s">
        <v>124</v>
      </c>
      <c r="N3" s="175"/>
      <c r="O3" s="175"/>
      <c r="P3" s="175"/>
      <c r="Q3" s="137"/>
      <c r="R3" s="137"/>
      <c r="S3" s="137"/>
    </row>
    <row r="4" spans="1:19" ht="22.5" customHeight="1">
      <c r="A4" s="103"/>
      <c r="B4" s="104"/>
      <c r="C4" s="104"/>
      <c r="D4" s="105"/>
      <c r="E4" s="106"/>
      <c r="F4" s="107"/>
      <c r="G4" s="108"/>
      <c r="H4" s="108"/>
      <c r="I4" s="109"/>
      <c r="J4" s="109"/>
      <c r="K4" s="109"/>
      <c r="L4" s="124"/>
      <c r="M4" s="174" t="s">
        <v>125</v>
      </c>
      <c r="N4" s="175"/>
      <c r="O4" s="175"/>
      <c r="P4" s="175"/>
      <c r="Q4" s="137"/>
      <c r="R4" s="137"/>
      <c r="S4" s="137"/>
    </row>
    <row r="5" spans="1:19" ht="23.25" customHeight="1">
      <c r="A5" s="103"/>
      <c r="B5" s="104"/>
      <c r="C5" s="104"/>
      <c r="D5" s="105"/>
      <c r="E5" s="106"/>
      <c r="F5" s="107"/>
      <c r="G5" s="108"/>
      <c r="H5" s="108"/>
      <c r="I5" s="109"/>
      <c r="J5" s="109"/>
      <c r="K5" s="109"/>
      <c r="L5" s="124"/>
      <c r="M5" s="174" t="s">
        <v>126</v>
      </c>
      <c r="N5" s="175"/>
      <c r="O5" s="175"/>
      <c r="P5" s="175"/>
      <c r="Q5" s="136"/>
      <c r="R5" s="136"/>
      <c r="S5" s="136"/>
    </row>
    <row r="6" spans="1:16" ht="18" customHeight="1">
      <c r="A6" s="103"/>
      <c r="B6" s="104"/>
      <c r="C6" s="104"/>
      <c r="D6" s="105"/>
      <c r="E6" s="106"/>
      <c r="F6" s="107"/>
      <c r="G6" s="108"/>
      <c r="H6" s="108"/>
      <c r="I6" s="109"/>
      <c r="J6" s="109"/>
      <c r="K6" s="109"/>
      <c r="L6" s="124"/>
      <c r="M6" s="124"/>
      <c r="N6" s="124"/>
      <c r="O6" s="124"/>
      <c r="P6" s="124"/>
    </row>
    <row r="7" spans="1:16" ht="18.75" customHeight="1" hidden="1">
      <c r="A7" s="110"/>
      <c r="B7" s="111"/>
      <c r="C7" s="111"/>
      <c r="D7" s="112"/>
      <c r="E7" s="113"/>
      <c r="F7" s="107"/>
      <c r="G7" s="114"/>
      <c r="H7" s="114"/>
      <c r="I7" s="115"/>
      <c r="J7" s="115"/>
      <c r="K7" s="115"/>
      <c r="L7" s="124"/>
      <c r="M7" s="124"/>
      <c r="N7" s="124"/>
      <c r="O7" s="124"/>
      <c r="P7" s="124"/>
    </row>
    <row r="8" spans="1:16" ht="15">
      <c r="A8" s="176" t="s">
        <v>108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</row>
    <row r="9" spans="1:16" ht="1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</row>
    <row r="10" spans="1:16" ht="12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</row>
    <row r="11" spans="1:16" ht="15.75" customHeight="1">
      <c r="A11" s="190" t="s">
        <v>8</v>
      </c>
      <c r="B11" s="193" t="s">
        <v>27</v>
      </c>
      <c r="C11" s="193" t="s">
        <v>100</v>
      </c>
      <c r="D11" s="190" t="s">
        <v>101</v>
      </c>
      <c r="E11" s="190" t="s">
        <v>111</v>
      </c>
      <c r="F11" s="163" t="s">
        <v>112</v>
      </c>
      <c r="G11" s="164"/>
      <c r="H11" s="164"/>
      <c r="I11" s="164"/>
      <c r="J11" s="164"/>
      <c r="K11" s="164"/>
      <c r="L11" s="167" t="s">
        <v>115</v>
      </c>
      <c r="M11" s="169" t="s">
        <v>32</v>
      </c>
      <c r="N11" s="128"/>
      <c r="O11" s="128"/>
      <c r="P11" s="169" t="s">
        <v>116</v>
      </c>
    </row>
    <row r="12" spans="1:16" ht="15.75" customHeight="1">
      <c r="A12" s="191"/>
      <c r="B12" s="194"/>
      <c r="C12" s="196"/>
      <c r="D12" s="191"/>
      <c r="E12" s="191"/>
      <c r="F12" s="165"/>
      <c r="G12" s="166"/>
      <c r="H12" s="166"/>
      <c r="I12" s="166"/>
      <c r="J12" s="166"/>
      <c r="K12" s="166"/>
      <c r="L12" s="165"/>
      <c r="M12" s="166"/>
      <c r="N12" s="129"/>
      <c r="O12" s="129"/>
      <c r="P12" s="166"/>
    </row>
    <row r="13" spans="1:16" ht="15.75">
      <c r="A13" s="192"/>
      <c r="B13" s="195"/>
      <c r="C13" s="197"/>
      <c r="D13" s="192"/>
      <c r="E13" s="192"/>
      <c r="F13" s="2" t="s">
        <v>117</v>
      </c>
      <c r="G13" s="2" t="s">
        <v>28</v>
      </c>
      <c r="H13" s="2" t="s">
        <v>29</v>
      </c>
      <c r="I13" s="4" t="s">
        <v>6</v>
      </c>
      <c r="J13" s="4" t="s">
        <v>113</v>
      </c>
      <c r="K13" s="4" t="s">
        <v>114</v>
      </c>
      <c r="L13" s="168"/>
      <c r="M13" s="170"/>
      <c r="N13" s="1">
        <v>2014</v>
      </c>
      <c r="O13" s="1">
        <v>2015</v>
      </c>
      <c r="P13" s="170"/>
    </row>
    <row r="14" spans="1:16" ht="15">
      <c r="A14" s="116" t="s">
        <v>14</v>
      </c>
      <c r="B14" s="116" t="s">
        <v>9</v>
      </c>
      <c r="C14" s="116" t="s">
        <v>10</v>
      </c>
      <c r="D14" s="116" t="s">
        <v>11</v>
      </c>
      <c r="E14" s="116" t="s">
        <v>15</v>
      </c>
      <c r="F14" s="116" t="s">
        <v>16</v>
      </c>
      <c r="G14" s="116" t="s">
        <v>15</v>
      </c>
      <c r="H14" s="116" t="s">
        <v>16</v>
      </c>
      <c r="I14" s="117" t="s">
        <v>17</v>
      </c>
      <c r="J14" s="117" t="s">
        <v>18</v>
      </c>
      <c r="K14" s="117" t="s">
        <v>21</v>
      </c>
      <c r="L14" s="116" t="s">
        <v>22</v>
      </c>
      <c r="M14" s="116" t="s">
        <v>23</v>
      </c>
      <c r="N14" s="116" t="s">
        <v>22</v>
      </c>
      <c r="O14" s="116" t="s">
        <v>23</v>
      </c>
      <c r="P14" s="116" t="s">
        <v>24</v>
      </c>
    </row>
    <row r="15" spans="1:16" ht="19.5" customHeight="1">
      <c r="A15" s="184" t="s">
        <v>102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</row>
    <row r="16" spans="1:16" ht="34.5" customHeight="1">
      <c r="A16" s="184" t="s">
        <v>107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</row>
    <row r="17" spans="1:16" ht="22.5" customHeight="1">
      <c r="A17" s="178" t="s">
        <v>0</v>
      </c>
      <c r="B17" s="181" t="s">
        <v>120</v>
      </c>
      <c r="C17" s="179" t="s">
        <v>103</v>
      </c>
      <c r="D17" s="179" t="s">
        <v>104</v>
      </c>
      <c r="E17" s="130">
        <v>2021</v>
      </c>
      <c r="F17" s="3">
        <f aca="true" t="shared" si="0" ref="F17:F32">I17+J17+K17</f>
        <v>15254228.749999998</v>
      </c>
      <c r="G17" s="3" t="e">
        <f>SUM(G18:G20)</f>
        <v>#REF!</v>
      </c>
      <c r="H17" s="3" t="e">
        <f>SUM(H18:H20)</f>
        <v>#REF!</v>
      </c>
      <c r="I17" s="3">
        <f>I21+I25</f>
        <v>15254228.749999998</v>
      </c>
      <c r="J17" s="3">
        <f>J21+J25</f>
        <v>0</v>
      </c>
      <c r="K17" s="3">
        <f>K21+K25</f>
        <v>0</v>
      </c>
      <c r="L17" s="186" t="s">
        <v>105</v>
      </c>
      <c r="M17" s="171" t="s">
        <v>106</v>
      </c>
      <c r="N17" s="118">
        <f>N21</f>
        <v>0</v>
      </c>
      <c r="O17" s="118">
        <f>O21</f>
        <v>0</v>
      </c>
      <c r="P17" s="134">
        <v>1</v>
      </c>
    </row>
    <row r="18" spans="1:16" ht="23.25" customHeight="1">
      <c r="A18" s="179"/>
      <c r="B18" s="182"/>
      <c r="C18" s="179"/>
      <c r="D18" s="179"/>
      <c r="E18" s="130">
        <v>2022</v>
      </c>
      <c r="F18" s="3">
        <f t="shared" si="0"/>
        <v>17039546.19</v>
      </c>
      <c r="G18" s="3" t="e">
        <f>#REF!+#REF!+#REF!+#REF!</f>
        <v>#REF!</v>
      </c>
      <c r="H18" s="3" t="e">
        <f>#REF!+#REF!+#REF!+#REF!</f>
        <v>#REF!</v>
      </c>
      <c r="I18" s="3">
        <f aca="true" t="shared" si="1" ref="I18:K20">I22+I26</f>
        <v>17039546.19</v>
      </c>
      <c r="J18" s="3">
        <f t="shared" si="1"/>
        <v>0</v>
      </c>
      <c r="K18" s="3">
        <f t="shared" si="1"/>
        <v>0</v>
      </c>
      <c r="L18" s="187"/>
      <c r="M18" s="172"/>
      <c r="N18" s="119">
        <f>N24</f>
        <v>0</v>
      </c>
      <c r="O18" s="119">
        <f>O24</f>
        <v>0</v>
      </c>
      <c r="P18" s="134">
        <v>1</v>
      </c>
    </row>
    <row r="19" spans="1:16" ht="22.5" customHeight="1">
      <c r="A19" s="179"/>
      <c r="B19" s="182"/>
      <c r="C19" s="179"/>
      <c r="D19" s="179"/>
      <c r="E19" s="130">
        <v>2023</v>
      </c>
      <c r="F19" s="3">
        <f t="shared" si="0"/>
        <v>16979546.19</v>
      </c>
      <c r="G19" s="3"/>
      <c r="H19" s="3"/>
      <c r="I19" s="3">
        <f t="shared" si="1"/>
        <v>16979546.19</v>
      </c>
      <c r="J19" s="3">
        <f t="shared" si="1"/>
        <v>0</v>
      </c>
      <c r="K19" s="3">
        <f t="shared" si="1"/>
        <v>0</v>
      </c>
      <c r="L19" s="187"/>
      <c r="M19" s="172"/>
      <c r="N19" s="119"/>
      <c r="O19" s="119"/>
      <c r="P19" s="134">
        <v>1</v>
      </c>
    </row>
    <row r="20" spans="1:16" ht="26.25" customHeight="1">
      <c r="A20" s="180"/>
      <c r="B20" s="183"/>
      <c r="C20" s="180"/>
      <c r="D20" s="180"/>
      <c r="E20" s="130">
        <v>2024</v>
      </c>
      <c r="F20" s="3">
        <f t="shared" si="0"/>
        <v>16979546.19</v>
      </c>
      <c r="G20" s="3">
        <f>G24</f>
        <v>0</v>
      </c>
      <c r="H20" s="3">
        <f>H24</f>
        <v>0</v>
      </c>
      <c r="I20" s="3">
        <f t="shared" si="1"/>
        <v>16979546.19</v>
      </c>
      <c r="J20" s="3">
        <f t="shared" si="1"/>
        <v>0</v>
      </c>
      <c r="K20" s="3">
        <f t="shared" si="1"/>
        <v>0</v>
      </c>
      <c r="L20" s="188"/>
      <c r="M20" s="173"/>
      <c r="N20" s="120" t="e">
        <f>#REF!</f>
        <v>#REF!</v>
      </c>
      <c r="O20" s="120" t="e">
        <f>#REF!</f>
        <v>#REF!</v>
      </c>
      <c r="P20" s="134">
        <v>1</v>
      </c>
    </row>
    <row r="21" spans="1:16" ht="27.75" customHeight="1">
      <c r="A21" s="153" t="s">
        <v>40</v>
      </c>
      <c r="B21" s="155" t="s">
        <v>109</v>
      </c>
      <c r="C21" s="153" t="s">
        <v>103</v>
      </c>
      <c r="D21" s="153" t="s">
        <v>104</v>
      </c>
      <c r="E21" s="131">
        <v>2021</v>
      </c>
      <c r="F21" s="121">
        <f t="shared" si="0"/>
        <v>15046328.749999998</v>
      </c>
      <c r="G21" s="121"/>
      <c r="H21" s="121"/>
      <c r="I21" s="125">
        <f>14151484.29+867811.12+27033.34</f>
        <v>15046328.749999998</v>
      </c>
      <c r="J21" s="121">
        <v>0</v>
      </c>
      <c r="K21" s="121">
        <v>0</v>
      </c>
      <c r="L21" s="158" t="s">
        <v>110</v>
      </c>
      <c r="M21" s="150" t="s">
        <v>106</v>
      </c>
      <c r="N21" s="150"/>
      <c r="O21" s="150"/>
      <c r="P21" s="135">
        <v>0</v>
      </c>
    </row>
    <row r="22" spans="1:16" ht="27" customHeight="1">
      <c r="A22" s="154"/>
      <c r="B22" s="156"/>
      <c r="C22" s="154"/>
      <c r="D22" s="154"/>
      <c r="E22" s="132">
        <v>2022</v>
      </c>
      <c r="F22" s="121">
        <f t="shared" si="0"/>
        <v>16979546.19</v>
      </c>
      <c r="G22" s="127"/>
      <c r="H22" s="127"/>
      <c r="I22" s="125">
        <f>13313655.39+3147417.27+25028.26+293129.42+200315.85</f>
        <v>16979546.19</v>
      </c>
      <c r="J22" s="127">
        <v>0</v>
      </c>
      <c r="K22" s="127">
        <v>0</v>
      </c>
      <c r="L22" s="159"/>
      <c r="M22" s="151"/>
      <c r="N22" s="151"/>
      <c r="O22" s="151"/>
      <c r="P22" s="135">
        <v>0</v>
      </c>
    </row>
    <row r="23" spans="1:16" ht="27" customHeight="1">
      <c r="A23" s="154"/>
      <c r="B23" s="156"/>
      <c r="C23" s="154"/>
      <c r="D23" s="154"/>
      <c r="E23" s="132">
        <v>2023</v>
      </c>
      <c r="F23" s="121">
        <f t="shared" si="0"/>
        <v>16979546.19</v>
      </c>
      <c r="G23" s="127"/>
      <c r="H23" s="127"/>
      <c r="I23" s="125">
        <f>13313655.39+3147417.27+25028.26+293129.42+200315.85</f>
        <v>16979546.19</v>
      </c>
      <c r="J23" s="127">
        <v>0</v>
      </c>
      <c r="K23" s="127">
        <v>0</v>
      </c>
      <c r="L23" s="159"/>
      <c r="M23" s="151"/>
      <c r="N23" s="151"/>
      <c r="O23" s="151"/>
      <c r="P23" s="135">
        <v>0</v>
      </c>
    </row>
    <row r="24" spans="1:16" ht="26.25" customHeight="1">
      <c r="A24" s="154"/>
      <c r="B24" s="156"/>
      <c r="C24" s="157"/>
      <c r="D24" s="157"/>
      <c r="E24" s="132">
        <v>2024</v>
      </c>
      <c r="F24" s="121">
        <f t="shared" si="0"/>
        <v>16979546.19</v>
      </c>
      <c r="G24" s="127"/>
      <c r="H24" s="127"/>
      <c r="I24" s="125">
        <f>13313655.39+3147417.27+25028.26+293129.42+200315.85</f>
        <v>16979546.19</v>
      </c>
      <c r="J24" s="126">
        <v>0</v>
      </c>
      <c r="K24" s="126">
        <v>0</v>
      </c>
      <c r="L24" s="160"/>
      <c r="M24" s="152"/>
      <c r="N24" s="152"/>
      <c r="O24" s="152"/>
      <c r="P24" s="135">
        <v>0</v>
      </c>
    </row>
    <row r="25" spans="1:16" ht="26.25" customHeight="1">
      <c r="A25" s="153" t="s">
        <v>41</v>
      </c>
      <c r="B25" s="155" t="s">
        <v>118</v>
      </c>
      <c r="C25" s="153" t="s">
        <v>103</v>
      </c>
      <c r="D25" s="153" t="s">
        <v>104</v>
      </c>
      <c r="E25" s="131">
        <v>2021</v>
      </c>
      <c r="F25" s="121">
        <f>I25+J25+K25</f>
        <v>207900</v>
      </c>
      <c r="G25" s="121"/>
      <c r="H25" s="121"/>
      <c r="I25" s="125">
        <f>205000+2900</f>
        <v>207900</v>
      </c>
      <c r="J25" s="121">
        <v>0</v>
      </c>
      <c r="K25" s="121">
        <v>0</v>
      </c>
      <c r="L25" s="158" t="s">
        <v>119</v>
      </c>
      <c r="M25" s="150" t="s">
        <v>33</v>
      </c>
      <c r="N25" s="150"/>
      <c r="O25" s="150"/>
      <c r="P25" s="135">
        <v>100</v>
      </c>
    </row>
    <row r="26" spans="1:16" ht="26.25" customHeight="1">
      <c r="A26" s="154"/>
      <c r="B26" s="156"/>
      <c r="C26" s="154"/>
      <c r="D26" s="154"/>
      <c r="E26" s="132">
        <v>2022</v>
      </c>
      <c r="F26" s="121">
        <f>I26+J26+K26</f>
        <v>60000</v>
      </c>
      <c r="G26" s="127"/>
      <c r="H26" s="127"/>
      <c r="I26" s="125">
        <v>60000</v>
      </c>
      <c r="J26" s="127">
        <v>0</v>
      </c>
      <c r="K26" s="127">
        <v>0</v>
      </c>
      <c r="L26" s="159"/>
      <c r="M26" s="151"/>
      <c r="N26" s="151"/>
      <c r="O26" s="151"/>
      <c r="P26" s="135">
        <v>100</v>
      </c>
    </row>
    <row r="27" spans="1:16" ht="26.25" customHeight="1">
      <c r="A27" s="154"/>
      <c r="B27" s="156"/>
      <c r="C27" s="154"/>
      <c r="D27" s="154"/>
      <c r="E27" s="132">
        <v>2023</v>
      </c>
      <c r="F27" s="121">
        <f>I27+J27+K27</f>
        <v>0</v>
      </c>
      <c r="G27" s="127"/>
      <c r="H27" s="127"/>
      <c r="I27" s="125">
        <v>0</v>
      </c>
      <c r="J27" s="127">
        <v>0</v>
      </c>
      <c r="K27" s="127">
        <v>0</v>
      </c>
      <c r="L27" s="159"/>
      <c r="M27" s="151"/>
      <c r="N27" s="151"/>
      <c r="O27" s="151"/>
      <c r="P27" s="135">
        <v>0</v>
      </c>
    </row>
    <row r="28" spans="1:16" ht="26.25" customHeight="1">
      <c r="A28" s="154"/>
      <c r="B28" s="156"/>
      <c r="C28" s="157"/>
      <c r="D28" s="157"/>
      <c r="E28" s="132">
        <v>2024</v>
      </c>
      <c r="F28" s="121">
        <f>I28+J28+K28</f>
        <v>0</v>
      </c>
      <c r="G28" s="127"/>
      <c r="H28" s="127"/>
      <c r="I28" s="126">
        <v>0</v>
      </c>
      <c r="J28" s="126">
        <v>0</v>
      </c>
      <c r="K28" s="126">
        <v>0</v>
      </c>
      <c r="L28" s="160"/>
      <c r="M28" s="152"/>
      <c r="N28" s="152"/>
      <c r="O28" s="152"/>
      <c r="P28" s="135">
        <v>0</v>
      </c>
    </row>
    <row r="29" spans="1:16" ht="21" customHeight="1">
      <c r="A29" s="161"/>
      <c r="B29" s="140" t="s">
        <v>121</v>
      </c>
      <c r="C29" s="141"/>
      <c r="D29" s="141"/>
      <c r="E29" s="133">
        <v>2021</v>
      </c>
      <c r="F29" s="122">
        <f t="shared" si="0"/>
        <v>15254228.749999998</v>
      </c>
      <c r="G29" s="122" t="e">
        <f>SUM(G30:G32)</f>
        <v>#REF!</v>
      </c>
      <c r="H29" s="122" t="e">
        <f>SUM(H30:H32)</f>
        <v>#REF!</v>
      </c>
      <c r="I29" s="3">
        <f>I17</f>
        <v>15254228.749999998</v>
      </c>
      <c r="J29" s="3">
        <f>J17</f>
        <v>0</v>
      </c>
      <c r="K29" s="3">
        <f>K17</f>
        <v>0</v>
      </c>
      <c r="L29" s="143"/>
      <c r="M29" s="144"/>
      <c r="N29" s="144"/>
      <c r="O29" s="144"/>
      <c r="P29" s="144"/>
    </row>
    <row r="30" spans="1:16" ht="19.5" customHeight="1">
      <c r="A30" s="141"/>
      <c r="B30" s="140"/>
      <c r="C30" s="141"/>
      <c r="D30" s="141"/>
      <c r="E30" s="133">
        <v>2022</v>
      </c>
      <c r="F30" s="122">
        <f t="shared" si="0"/>
        <v>17039546.19</v>
      </c>
      <c r="G30" s="3" t="e">
        <f>G18+#REF!+#REF!+#REF!</f>
        <v>#REF!</v>
      </c>
      <c r="H30" s="3" t="e">
        <f>H18+#REF!+#REF!+#REF!</f>
        <v>#REF!</v>
      </c>
      <c r="I30" s="3">
        <f aca="true" t="shared" si="2" ref="I30:K32">I18</f>
        <v>17039546.19</v>
      </c>
      <c r="J30" s="3">
        <f t="shared" si="2"/>
        <v>0</v>
      </c>
      <c r="K30" s="3">
        <f t="shared" si="2"/>
        <v>0</v>
      </c>
      <c r="L30" s="145"/>
      <c r="M30" s="146"/>
      <c r="N30" s="146"/>
      <c r="O30" s="146"/>
      <c r="P30" s="146"/>
    </row>
    <row r="31" spans="1:16" ht="19.5" customHeight="1">
      <c r="A31" s="141"/>
      <c r="B31" s="140"/>
      <c r="C31" s="141"/>
      <c r="D31" s="141"/>
      <c r="E31" s="133">
        <v>2023</v>
      </c>
      <c r="F31" s="122">
        <f t="shared" si="0"/>
        <v>16979546.19</v>
      </c>
      <c r="G31" s="3"/>
      <c r="H31" s="3"/>
      <c r="I31" s="3">
        <f t="shared" si="2"/>
        <v>16979546.19</v>
      </c>
      <c r="J31" s="3">
        <f t="shared" si="2"/>
        <v>0</v>
      </c>
      <c r="K31" s="3">
        <f t="shared" si="2"/>
        <v>0</v>
      </c>
      <c r="L31" s="145"/>
      <c r="M31" s="146"/>
      <c r="N31" s="146"/>
      <c r="O31" s="146"/>
      <c r="P31" s="146"/>
    </row>
    <row r="32" spans="1:16" ht="19.5" customHeight="1">
      <c r="A32" s="142"/>
      <c r="B32" s="140"/>
      <c r="C32" s="142"/>
      <c r="D32" s="142"/>
      <c r="E32" s="133">
        <v>2024</v>
      </c>
      <c r="F32" s="122">
        <f t="shared" si="0"/>
        <v>16979546.19</v>
      </c>
      <c r="G32" s="3" t="e">
        <f>G20+#REF!+#REF!+#REF!</f>
        <v>#REF!</v>
      </c>
      <c r="H32" s="3" t="e">
        <f>H20+#REF!+#REF!+#REF!</f>
        <v>#REF!</v>
      </c>
      <c r="I32" s="3">
        <f t="shared" si="2"/>
        <v>16979546.19</v>
      </c>
      <c r="J32" s="3">
        <f t="shared" si="2"/>
        <v>0</v>
      </c>
      <c r="K32" s="3">
        <f t="shared" si="2"/>
        <v>0</v>
      </c>
      <c r="L32" s="147"/>
      <c r="M32" s="148"/>
      <c r="N32" s="148"/>
      <c r="O32" s="148"/>
      <c r="P32" s="148"/>
    </row>
    <row r="33" spans="1:16" ht="22.5" customHeight="1">
      <c r="A33" s="161"/>
      <c r="B33" s="140" t="s">
        <v>37</v>
      </c>
      <c r="C33" s="141"/>
      <c r="D33" s="141"/>
      <c r="E33" s="133">
        <v>2021</v>
      </c>
      <c r="F33" s="138">
        <f>I33+J33+K33</f>
        <v>984624508.98</v>
      </c>
      <c r="G33" s="138" t="e">
        <f>SUM(G34:G36)</f>
        <v>#REF!</v>
      </c>
      <c r="H33" s="138" t="e">
        <f>SUM(H34:H36)</f>
        <v>#REF!</v>
      </c>
      <c r="I33" s="139">
        <v>295017487.98</v>
      </c>
      <c r="J33" s="139">
        <v>689607021</v>
      </c>
      <c r="K33" s="139">
        <f>K21</f>
        <v>0</v>
      </c>
      <c r="L33" s="143"/>
      <c r="M33" s="144"/>
      <c r="N33" s="144"/>
      <c r="O33" s="144"/>
      <c r="P33" s="144"/>
    </row>
    <row r="34" spans="1:16" ht="19.5" customHeight="1">
      <c r="A34" s="141"/>
      <c r="B34" s="140"/>
      <c r="C34" s="141"/>
      <c r="D34" s="141"/>
      <c r="E34" s="133">
        <v>2022</v>
      </c>
      <c r="F34" s="138">
        <f>I34+J34+K34</f>
        <v>1018262244.8199999</v>
      </c>
      <c r="G34" s="139" t="e">
        <f>G22+#REF!+#REF!+#REF!</f>
        <v>#REF!</v>
      </c>
      <c r="H34" s="139" t="e">
        <f>H22+#REF!+#REF!+#REF!</f>
        <v>#REF!</v>
      </c>
      <c r="I34" s="139">
        <v>320212406.82</v>
      </c>
      <c r="J34" s="139">
        <v>698049838</v>
      </c>
      <c r="K34" s="139">
        <f>K22</f>
        <v>0</v>
      </c>
      <c r="L34" s="145"/>
      <c r="M34" s="146"/>
      <c r="N34" s="146"/>
      <c r="O34" s="146"/>
      <c r="P34" s="146"/>
    </row>
    <row r="35" spans="1:16" ht="21.75" customHeight="1">
      <c r="A35" s="141"/>
      <c r="B35" s="140"/>
      <c r="C35" s="141"/>
      <c r="D35" s="141"/>
      <c r="E35" s="133">
        <v>2023</v>
      </c>
      <c r="F35" s="138">
        <f>I35+J35+K35</f>
        <v>1001665087.1700001</v>
      </c>
      <c r="G35" s="139"/>
      <c r="H35" s="139"/>
      <c r="I35" s="139">
        <v>311631930.17</v>
      </c>
      <c r="J35" s="139">
        <v>690033157</v>
      </c>
      <c r="K35" s="139">
        <f>K23</f>
        <v>0</v>
      </c>
      <c r="L35" s="145"/>
      <c r="M35" s="146"/>
      <c r="N35" s="146"/>
      <c r="O35" s="146"/>
      <c r="P35" s="146"/>
    </row>
    <row r="36" spans="1:16" ht="22.5" customHeight="1">
      <c r="A36" s="142"/>
      <c r="B36" s="140"/>
      <c r="C36" s="142"/>
      <c r="D36" s="142"/>
      <c r="E36" s="133">
        <v>2024</v>
      </c>
      <c r="F36" s="138">
        <f>I36+J36+K36</f>
        <v>1025578832</v>
      </c>
      <c r="G36" s="139" t="e">
        <f>G24+#REF!+#REF!+#REF!</f>
        <v>#REF!</v>
      </c>
      <c r="H36" s="139" t="e">
        <f>H24+#REF!+#REF!+#REF!</f>
        <v>#REF!</v>
      </c>
      <c r="I36" s="139">
        <v>317547615</v>
      </c>
      <c r="J36" s="139">
        <v>708031217</v>
      </c>
      <c r="K36" s="139">
        <f>K24</f>
        <v>0</v>
      </c>
      <c r="L36" s="147"/>
      <c r="M36" s="148"/>
      <c r="N36" s="148"/>
      <c r="O36" s="148"/>
      <c r="P36" s="148"/>
    </row>
    <row r="37" spans="1:16" ht="15">
      <c r="A37" s="55"/>
      <c r="B37" s="55"/>
      <c r="C37" s="55"/>
      <c r="D37" s="55"/>
      <c r="E37" s="56"/>
      <c r="F37" s="149"/>
      <c r="G37" s="149"/>
      <c r="H37" s="149"/>
      <c r="I37" s="149"/>
      <c r="J37" s="149"/>
      <c r="K37" s="149"/>
      <c r="L37" s="55"/>
      <c r="M37" s="55"/>
      <c r="N37" s="55"/>
      <c r="O37" s="55"/>
      <c r="P37" s="55"/>
    </row>
    <row r="38" spans="1:16" ht="15">
      <c r="A38" s="55"/>
      <c r="B38" s="55"/>
      <c r="C38" s="55"/>
      <c r="D38" s="55"/>
      <c r="E38" s="56"/>
      <c r="F38" s="56"/>
      <c r="G38" s="56"/>
      <c r="H38" s="56"/>
      <c r="I38" s="56"/>
      <c r="J38" s="56"/>
      <c r="K38" s="56"/>
      <c r="L38" s="55"/>
      <c r="M38" s="55"/>
      <c r="N38" s="55"/>
      <c r="O38" s="55"/>
      <c r="P38" s="55"/>
    </row>
    <row r="39" spans="1:16" ht="15">
      <c r="A39" s="55"/>
      <c r="B39" s="55"/>
      <c r="C39" s="55"/>
      <c r="D39" s="55"/>
      <c r="E39" s="57"/>
      <c r="F39" s="162" t="s">
        <v>80</v>
      </c>
      <c r="G39" s="162"/>
      <c r="H39" s="162"/>
      <c r="I39" s="162"/>
      <c r="J39" s="162"/>
      <c r="K39" s="162"/>
      <c r="L39" s="55"/>
      <c r="M39" s="55"/>
      <c r="N39" s="55"/>
      <c r="O39" s="55"/>
      <c r="P39" s="55"/>
    </row>
    <row r="40" spans="1:16" ht="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</sheetData>
  <sheetProtection/>
  <mergeCells count="52">
    <mergeCell ref="A10:P10"/>
    <mergeCell ref="A11:A13"/>
    <mergeCell ref="B11:B13"/>
    <mergeCell ref="M1:P1"/>
    <mergeCell ref="M2:P2"/>
    <mergeCell ref="M5:P5"/>
    <mergeCell ref="C11:C13"/>
    <mergeCell ref="D11:D13"/>
    <mergeCell ref="E11:E13"/>
    <mergeCell ref="P11:P13"/>
    <mergeCell ref="M3:P3"/>
    <mergeCell ref="M4:P4"/>
    <mergeCell ref="A8:P9"/>
    <mergeCell ref="A17:A20"/>
    <mergeCell ref="B17:B20"/>
    <mergeCell ref="C17:C20"/>
    <mergeCell ref="D17:D20"/>
    <mergeCell ref="A15:P15"/>
    <mergeCell ref="A16:P16"/>
    <mergeCell ref="L17:L20"/>
    <mergeCell ref="M17:M20"/>
    <mergeCell ref="N21:N24"/>
    <mergeCell ref="O21:O24"/>
    <mergeCell ref="A21:A24"/>
    <mergeCell ref="B21:B24"/>
    <mergeCell ref="C21:C24"/>
    <mergeCell ref="D21:D24"/>
    <mergeCell ref="L21:L24"/>
    <mergeCell ref="A33:A36"/>
    <mergeCell ref="M21:M24"/>
    <mergeCell ref="F39:K39"/>
    <mergeCell ref="F11:K12"/>
    <mergeCell ref="L11:L13"/>
    <mergeCell ref="M11:M13"/>
    <mergeCell ref="A29:A32"/>
    <mergeCell ref="B29:B32"/>
    <mergeCell ref="C29:C32"/>
    <mergeCell ref="D29:D32"/>
    <mergeCell ref="A25:A28"/>
    <mergeCell ref="B25:B28"/>
    <mergeCell ref="C25:C28"/>
    <mergeCell ref="D25:D28"/>
    <mergeCell ref="L25:L28"/>
    <mergeCell ref="M25:M28"/>
    <mergeCell ref="B33:B36"/>
    <mergeCell ref="C33:C36"/>
    <mergeCell ref="D33:D36"/>
    <mergeCell ref="L33:P36"/>
    <mergeCell ref="F37:K37"/>
    <mergeCell ref="N25:N28"/>
    <mergeCell ref="O25:O28"/>
    <mergeCell ref="L29:P32"/>
  </mergeCells>
  <printOptions horizontalCentered="1"/>
  <pageMargins left="0.984251968503937" right="0.5905511811023623" top="0.5905511811023623" bottom="0.7086614173228347" header="0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view="pageBreakPreview" zoomScale="80" zoomScaleNormal="56" zoomScaleSheetLayoutView="80" zoomScalePageLayoutView="60" workbookViewId="0" topLeftCell="A7">
      <selection activeCell="H19" sqref="H19"/>
    </sheetView>
  </sheetViews>
  <sheetFormatPr defaultColWidth="9.140625" defaultRowHeight="15"/>
  <cols>
    <col min="1" max="1" width="7.00390625" style="0" customWidth="1"/>
    <col min="2" max="2" width="55.57421875" style="0" customWidth="1"/>
    <col min="3" max="3" width="16.00390625" style="0" customWidth="1"/>
    <col min="4" max="4" width="13.7109375" style="0" customWidth="1"/>
    <col min="5" max="5" width="18.57421875" style="0" customWidth="1"/>
    <col min="6" max="7" width="0" style="0" hidden="1" customWidth="1"/>
    <col min="8" max="8" width="16.57421875" style="0" customWidth="1"/>
    <col min="9" max="9" width="19.00390625" style="0" customWidth="1"/>
    <col min="10" max="10" width="17.140625" style="0" customWidth="1"/>
    <col min="11" max="11" width="42.28125" style="0" customWidth="1"/>
    <col min="12" max="12" width="15.8515625" style="0" customWidth="1"/>
    <col min="13" max="14" width="0" style="0" hidden="1" customWidth="1"/>
    <col min="15" max="15" width="14.8515625" style="0" customWidth="1"/>
    <col min="16" max="16" width="15.421875" style="0" customWidth="1"/>
    <col min="17" max="17" width="17.7109375" style="0" customWidth="1"/>
    <col min="18" max="18" width="16.57421875" style="0" customWidth="1"/>
  </cols>
  <sheetData>
    <row r="1" spans="1:17" ht="34.5" customHeight="1">
      <c r="A1" s="6"/>
      <c r="B1" s="7"/>
      <c r="C1" s="8"/>
      <c r="D1" s="9"/>
      <c r="E1" s="10"/>
      <c r="F1" s="11"/>
      <c r="G1" s="11"/>
      <c r="H1" s="12"/>
      <c r="I1" s="12"/>
      <c r="J1" s="12"/>
      <c r="K1" s="297" t="s">
        <v>65</v>
      </c>
      <c r="L1" s="297"/>
      <c r="M1" s="297"/>
      <c r="N1" s="297"/>
      <c r="O1" s="297"/>
      <c r="P1" s="297"/>
      <c r="Q1" s="297"/>
    </row>
    <row r="2" spans="1:17" ht="23.25" customHeight="1">
      <c r="A2" s="6"/>
      <c r="B2" s="7"/>
      <c r="C2" s="8"/>
      <c r="D2" s="9"/>
      <c r="E2" s="10"/>
      <c r="F2" s="11"/>
      <c r="G2" s="11"/>
      <c r="H2" s="12"/>
      <c r="I2" s="12"/>
      <c r="J2" s="12"/>
      <c r="K2" s="298" t="s">
        <v>70</v>
      </c>
      <c r="L2" s="298"/>
      <c r="M2" s="298"/>
      <c r="N2" s="298"/>
      <c r="O2" s="298"/>
      <c r="P2" s="298"/>
      <c r="Q2" s="298"/>
    </row>
    <row r="3" spans="1:17" ht="23.25" customHeight="1">
      <c r="A3" s="6"/>
      <c r="B3" s="7"/>
      <c r="C3" s="8"/>
      <c r="D3" s="9"/>
      <c r="E3" s="10"/>
      <c r="F3" s="11"/>
      <c r="G3" s="11"/>
      <c r="H3" s="12"/>
      <c r="I3" s="12"/>
      <c r="J3" s="12"/>
      <c r="K3" s="298"/>
      <c r="L3" s="298"/>
      <c r="M3" s="298"/>
      <c r="N3" s="298"/>
      <c r="O3" s="298"/>
      <c r="P3" s="298"/>
      <c r="Q3" s="298"/>
    </row>
    <row r="4" spans="1:17" ht="23.25" customHeight="1">
      <c r="A4" s="6"/>
      <c r="B4" s="7"/>
      <c r="C4" s="8"/>
      <c r="D4" s="9"/>
      <c r="E4" s="10"/>
      <c r="F4" s="11"/>
      <c r="G4" s="11"/>
      <c r="H4" s="12"/>
      <c r="I4" s="12"/>
      <c r="J4" s="12"/>
      <c r="K4" s="298"/>
      <c r="L4" s="298"/>
      <c r="M4" s="298"/>
      <c r="N4" s="298"/>
      <c r="O4" s="298"/>
      <c r="P4" s="298"/>
      <c r="Q4" s="298"/>
    </row>
    <row r="5" spans="1:17" ht="54" customHeight="1">
      <c r="A5" s="13"/>
      <c r="B5" s="14"/>
      <c r="C5" s="15"/>
      <c r="D5" s="16"/>
      <c r="E5" s="10"/>
      <c r="F5" s="17"/>
      <c r="G5" s="17"/>
      <c r="H5" s="18"/>
      <c r="I5" s="18"/>
      <c r="J5" s="18"/>
      <c r="K5" s="298"/>
      <c r="L5" s="298"/>
      <c r="M5" s="298"/>
      <c r="N5" s="298"/>
      <c r="O5" s="298"/>
      <c r="P5" s="298"/>
      <c r="Q5" s="298"/>
    </row>
    <row r="6" spans="1:17" ht="15">
      <c r="A6" s="299" t="s">
        <v>47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</row>
    <row r="7" spans="1:17" ht="15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</row>
    <row r="8" spans="1:17" ht="29.25">
      <c r="A8" s="301" t="s">
        <v>48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</row>
    <row r="9" spans="1:17" ht="15.75" customHeight="1">
      <c r="A9" s="198" t="s">
        <v>8</v>
      </c>
      <c r="B9" s="289" t="s">
        <v>27</v>
      </c>
      <c r="C9" s="198" t="s">
        <v>26</v>
      </c>
      <c r="D9" s="198" t="s">
        <v>19</v>
      </c>
      <c r="E9" s="303" t="s">
        <v>31</v>
      </c>
      <c r="F9" s="304"/>
      <c r="G9" s="304"/>
      <c r="H9" s="304"/>
      <c r="I9" s="304"/>
      <c r="J9" s="305"/>
      <c r="K9" s="306" t="s">
        <v>25</v>
      </c>
      <c r="L9" s="307"/>
      <c r="M9" s="307"/>
      <c r="N9" s="307"/>
      <c r="O9" s="307"/>
      <c r="P9" s="307"/>
      <c r="Q9" s="308"/>
    </row>
    <row r="10" spans="1:17" ht="15.75" customHeight="1">
      <c r="A10" s="243"/>
      <c r="B10" s="302"/>
      <c r="C10" s="243"/>
      <c r="D10" s="243"/>
      <c r="E10" s="289" t="s">
        <v>5</v>
      </c>
      <c r="F10" s="291" t="s">
        <v>30</v>
      </c>
      <c r="G10" s="292"/>
      <c r="H10" s="292"/>
      <c r="I10" s="292"/>
      <c r="J10" s="293"/>
      <c r="K10" s="309"/>
      <c r="L10" s="310"/>
      <c r="M10" s="310"/>
      <c r="N10" s="310"/>
      <c r="O10" s="310"/>
      <c r="P10" s="310"/>
      <c r="Q10" s="311"/>
    </row>
    <row r="11" spans="1:17" ht="15">
      <c r="A11" s="199"/>
      <c r="B11" s="290"/>
      <c r="C11" s="199"/>
      <c r="D11" s="199"/>
      <c r="E11" s="290"/>
      <c r="F11" s="20" t="s">
        <v>28</v>
      </c>
      <c r="G11" s="20" t="s">
        <v>29</v>
      </c>
      <c r="H11" s="21" t="s">
        <v>50</v>
      </c>
      <c r="I11" s="21" t="s">
        <v>51</v>
      </c>
      <c r="J11" s="21" t="s">
        <v>71</v>
      </c>
      <c r="K11" s="22" t="s">
        <v>20</v>
      </c>
      <c r="L11" s="22" t="s">
        <v>32</v>
      </c>
      <c r="M11" s="22">
        <v>2014</v>
      </c>
      <c r="N11" s="22">
        <v>2015</v>
      </c>
      <c r="O11" s="22">
        <v>2018</v>
      </c>
      <c r="P11" s="22">
        <v>2019</v>
      </c>
      <c r="Q11" s="22">
        <v>2020</v>
      </c>
    </row>
    <row r="12" spans="1:17" ht="15">
      <c r="A12" s="23" t="s">
        <v>14</v>
      </c>
      <c r="B12" s="23" t="s">
        <v>9</v>
      </c>
      <c r="C12" s="23" t="s">
        <v>10</v>
      </c>
      <c r="D12" s="23" t="s">
        <v>11</v>
      </c>
      <c r="E12" s="23" t="s">
        <v>15</v>
      </c>
      <c r="F12" s="23" t="s">
        <v>15</v>
      </c>
      <c r="G12" s="23" t="s">
        <v>16</v>
      </c>
      <c r="H12" s="24" t="s">
        <v>16</v>
      </c>
      <c r="I12" s="24" t="s">
        <v>17</v>
      </c>
      <c r="J12" s="24" t="s">
        <v>18</v>
      </c>
      <c r="K12" s="23" t="s">
        <v>21</v>
      </c>
      <c r="L12" s="23" t="s">
        <v>22</v>
      </c>
      <c r="M12" s="23" t="s">
        <v>22</v>
      </c>
      <c r="N12" s="23" t="s">
        <v>23</v>
      </c>
      <c r="O12" s="23" t="s">
        <v>23</v>
      </c>
      <c r="P12" s="23" t="s">
        <v>24</v>
      </c>
      <c r="Q12" s="23" t="s">
        <v>61</v>
      </c>
    </row>
    <row r="13" spans="1:17" ht="15.75">
      <c r="A13" s="294" t="s">
        <v>82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6"/>
    </row>
    <row r="14" spans="1:17" ht="15.75" customHeight="1">
      <c r="A14" s="294" t="s">
        <v>83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6"/>
    </row>
    <row r="15" spans="1:17" ht="19.5" customHeight="1">
      <c r="A15" s="276" t="s">
        <v>0</v>
      </c>
      <c r="B15" s="215" t="s">
        <v>84</v>
      </c>
      <c r="C15" s="286" t="s">
        <v>85</v>
      </c>
      <c r="D15" s="25" t="s">
        <v>12</v>
      </c>
      <c r="E15" s="80">
        <f>H15+I15+J15</f>
        <v>115182018</v>
      </c>
      <c r="F15" s="80" t="e">
        <f>SUM(F16:F17)</f>
        <v>#REF!</v>
      </c>
      <c r="G15" s="80" t="e">
        <f>SUM(G16:G17)</f>
        <v>#REF!</v>
      </c>
      <c r="H15" s="80">
        <f>H17+H16</f>
        <v>38735490</v>
      </c>
      <c r="I15" s="102">
        <f>I16+I17</f>
        <v>38223264</v>
      </c>
      <c r="J15" s="63">
        <f>J16+J17</f>
        <v>38223264</v>
      </c>
      <c r="K15" s="279" t="s">
        <v>89</v>
      </c>
      <c r="L15" s="254" t="s">
        <v>90</v>
      </c>
      <c r="M15" s="26"/>
      <c r="N15" s="26"/>
      <c r="O15" s="265">
        <v>9137</v>
      </c>
      <c r="P15" s="265">
        <v>9137</v>
      </c>
      <c r="Q15" s="265">
        <v>9137</v>
      </c>
    </row>
    <row r="16" spans="1:17" ht="18" customHeight="1">
      <c r="A16" s="277"/>
      <c r="B16" s="216"/>
      <c r="C16" s="286"/>
      <c r="D16" s="25" t="s">
        <v>7</v>
      </c>
      <c r="E16" s="80">
        <f>H16+I16+J16</f>
        <v>38223</v>
      </c>
      <c r="F16" s="80" t="e">
        <f>#REF!+#REF!+#REF!+#REF!</f>
        <v>#REF!</v>
      </c>
      <c r="G16" s="80" t="e">
        <f>#REF!+#REF!+#REF!+#REF!</f>
        <v>#REF!</v>
      </c>
      <c r="H16" s="80">
        <f aca="true" t="shared" si="0" ref="H16:J17">H18+H20</f>
        <v>38223</v>
      </c>
      <c r="I16" s="80">
        <f t="shared" si="0"/>
        <v>0</v>
      </c>
      <c r="J16" s="80">
        <f t="shared" si="0"/>
        <v>0</v>
      </c>
      <c r="K16" s="280"/>
      <c r="L16" s="255"/>
      <c r="M16" s="28"/>
      <c r="N16" s="28"/>
      <c r="O16" s="266"/>
      <c r="P16" s="266"/>
      <c r="Q16" s="266"/>
    </row>
    <row r="17" spans="1:17" ht="56.25" customHeight="1">
      <c r="A17" s="278"/>
      <c r="B17" s="217"/>
      <c r="C17" s="288"/>
      <c r="D17" s="25" t="s">
        <v>6</v>
      </c>
      <c r="E17" s="80">
        <f>H17+I17+J17</f>
        <v>115143795</v>
      </c>
      <c r="F17" s="80" t="e">
        <f>#REF!+#REF!+#REF!</f>
        <v>#REF!</v>
      </c>
      <c r="G17" s="80" t="e">
        <f>#REF!+#REF!+#REF!</f>
        <v>#REF!</v>
      </c>
      <c r="H17" s="80">
        <f>H19+H21</f>
        <v>38697267</v>
      </c>
      <c r="I17" s="80">
        <f t="shared" si="0"/>
        <v>38223264</v>
      </c>
      <c r="J17" s="80">
        <f t="shared" si="0"/>
        <v>38223264</v>
      </c>
      <c r="K17" s="281"/>
      <c r="L17" s="256"/>
      <c r="M17" s="29"/>
      <c r="N17" s="29"/>
      <c r="O17" s="267"/>
      <c r="P17" s="267"/>
      <c r="Q17" s="267"/>
    </row>
    <row r="18" spans="1:17" ht="23.25" customHeight="1" hidden="1">
      <c r="A18" s="285" t="s">
        <v>40</v>
      </c>
      <c r="B18" s="270" t="s">
        <v>86</v>
      </c>
      <c r="C18" s="285" t="s">
        <v>88</v>
      </c>
      <c r="D18" s="30" t="s">
        <v>7</v>
      </c>
      <c r="E18" s="64">
        <f>+H18+I18+J18</f>
        <v>0</v>
      </c>
      <c r="F18" s="64"/>
      <c r="G18" s="64"/>
      <c r="H18" s="81"/>
      <c r="I18" s="83"/>
      <c r="J18" s="81"/>
      <c r="K18" s="272" t="s">
        <v>91</v>
      </c>
      <c r="L18" s="268" t="s">
        <v>92</v>
      </c>
      <c r="M18" s="268"/>
      <c r="N18" s="268"/>
      <c r="O18" s="268">
        <v>11</v>
      </c>
      <c r="P18" s="268">
        <v>11</v>
      </c>
      <c r="Q18" s="268">
        <v>11</v>
      </c>
    </row>
    <row r="19" spans="1:17" ht="39" customHeight="1">
      <c r="A19" s="286"/>
      <c r="B19" s="287"/>
      <c r="C19" s="288"/>
      <c r="D19" s="31" t="s">
        <v>6</v>
      </c>
      <c r="E19" s="64">
        <f>+H19+I19+J19</f>
        <v>115105572</v>
      </c>
      <c r="F19" s="77"/>
      <c r="G19" s="77"/>
      <c r="H19" s="77">
        <v>38659044</v>
      </c>
      <c r="I19" s="100">
        <v>38223264</v>
      </c>
      <c r="J19" s="77">
        <v>38223264</v>
      </c>
      <c r="K19" s="273"/>
      <c r="L19" s="269"/>
      <c r="M19" s="269"/>
      <c r="N19" s="269"/>
      <c r="O19" s="269"/>
      <c r="P19" s="269"/>
      <c r="Q19" s="269"/>
    </row>
    <row r="20" spans="1:17" ht="32.25" customHeight="1">
      <c r="A20" s="285" t="s">
        <v>41</v>
      </c>
      <c r="B20" s="270" t="s">
        <v>87</v>
      </c>
      <c r="C20" s="248" t="s">
        <v>88</v>
      </c>
      <c r="D20" s="30" t="s">
        <v>7</v>
      </c>
      <c r="E20" s="64">
        <f>+H20+I20+J20</f>
        <v>38223</v>
      </c>
      <c r="F20" s="64"/>
      <c r="G20" s="64"/>
      <c r="H20" s="64">
        <v>38223</v>
      </c>
      <c r="I20" s="64">
        <v>0</v>
      </c>
      <c r="J20" s="64">
        <v>0</v>
      </c>
      <c r="K20" s="272"/>
      <c r="L20" s="268" t="s">
        <v>78</v>
      </c>
      <c r="M20" s="268"/>
      <c r="N20" s="268"/>
      <c r="O20" s="268">
        <v>0</v>
      </c>
      <c r="P20" s="268">
        <v>0</v>
      </c>
      <c r="Q20" s="268">
        <v>0</v>
      </c>
    </row>
    <row r="21" spans="1:17" ht="32.25" customHeight="1">
      <c r="A21" s="286"/>
      <c r="B21" s="271"/>
      <c r="C21" s="250"/>
      <c r="D21" s="30" t="s">
        <v>6</v>
      </c>
      <c r="E21" s="64">
        <f>+H21+I21+J21</f>
        <v>38223</v>
      </c>
      <c r="F21" s="64"/>
      <c r="G21" s="64"/>
      <c r="H21" s="64">
        <v>38223</v>
      </c>
      <c r="I21" s="64">
        <v>0</v>
      </c>
      <c r="J21" s="64">
        <v>0</v>
      </c>
      <c r="K21" s="273"/>
      <c r="L21" s="269"/>
      <c r="M21" s="269"/>
      <c r="N21" s="269"/>
      <c r="O21" s="269"/>
      <c r="P21" s="269"/>
      <c r="Q21" s="269"/>
    </row>
    <row r="22" spans="1:17" ht="27" customHeight="1">
      <c r="A22" s="210" t="s">
        <v>1</v>
      </c>
      <c r="B22" s="215" t="s">
        <v>93</v>
      </c>
      <c r="C22" s="276" t="s">
        <v>97</v>
      </c>
      <c r="D22" s="25" t="s">
        <v>12</v>
      </c>
      <c r="E22" s="80">
        <f>H22+I22+J22</f>
        <v>77856391</v>
      </c>
      <c r="F22" s="80" t="e">
        <f>SUM(F23:F24)</f>
        <v>#REF!</v>
      </c>
      <c r="G22" s="80" t="e">
        <f>SUM(G23:G24)</f>
        <v>#REF!</v>
      </c>
      <c r="H22" s="80">
        <f>H23+H24</f>
        <v>27225265</v>
      </c>
      <c r="I22" s="65">
        <f>I23+I24</f>
        <v>25315563</v>
      </c>
      <c r="J22" s="80">
        <f>J23+J24</f>
        <v>25315563</v>
      </c>
      <c r="K22" s="279" t="s">
        <v>95</v>
      </c>
      <c r="L22" s="254" t="s">
        <v>33</v>
      </c>
      <c r="M22" s="32"/>
      <c r="N22" s="32"/>
      <c r="O22" s="282" t="s">
        <v>96</v>
      </c>
      <c r="P22" s="282" t="s">
        <v>96</v>
      </c>
      <c r="Q22" s="282" t="s">
        <v>96</v>
      </c>
    </row>
    <row r="23" spans="1:17" ht="24" customHeight="1">
      <c r="A23" s="211"/>
      <c r="B23" s="216"/>
      <c r="C23" s="277"/>
      <c r="D23" s="25" t="s">
        <v>6</v>
      </c>
      <c r="E23" s="80">
        <f>H23+I23+J23</f>
        <v>77240323</v>
      </c>
      <c r="F23" s="80" t="e">
        <f>F25+F43+#REF!+#REF!</f>
        <v>#REF!</v>
      </c>
      <c r="G23" s="80" t="e">
        <f>G25+G43+#REF!+#REF!</f>
        <v>#REF!</v>
      </c>
      <c r="H23" s="80">
        <f>H27+H25</f>
        <v>26609197</v>
      </c>
      <c r="I23" s="65">
        <f>I27+I25</f>
        <v>25315563</v>
      </c>
      <c r="J23" s="80">
        <f>J27+J25</f>
        <v>25315563</v>
      </c>
      <c r="K23" s="280"/>
      <c r="L23" s="255"/>
      <c r="M23" s="34"/>
      <c r="N23" s="34"/>
      <c r="O23" s="283"/>
      <c r="P23" s="283"/>
      <c r="Q23" s="283"/>
    </row>
    <row r="24" spans="1:17" ht="22.5" customHeight="1">
      <c r="A24" s="212"/>
      <c r="B24" s="217"/>
      <c r="C24" s="278"/>
      <c r="D24" s="25" t="s">
        <v>7</v>
      </c>
      <c r="E24" s="80">
        <f>H24+I24+J24</f>
        <v>616068</v>
      </c>
      <c r="F24" s="80" t="e">
        <f>#REF!+#REF!+F44+#REF!</f>
        <v>#REF!</v>
      </c>
      <c r="G24" s="80" t="e">
        <f>#REF!+#REF!+G44+#REF!</f>
        <v>#REF!</v>
      </c>
      <c r="H24" s="80">
        <f>H28</f>
        <v>616068</v>
      </c>
      <c r="I24" s="66">
        <f>I26</f>
        <v>0</v>
      </c>
      <c r="J24" s="66">
        <f>J26</f>
        <v>0</v>
      </c>
      <c r="K24" s="281"/>
      <c r="L24" s="256"/>
      <c r="M24" s="35"/>
      <c r="N24" s="35"/>
      <c r="O24" s="284"/>
      <c r="P24" s="284"/>
      <c r="Q24" s="284"/>
    </row>
    <row r="25" spans="1:17" ht="31.5" customHeight="1">
      <c r="A25" s="198" t="s">
        <v>42</v>
      </c>
      <c r="B25" s="270" t="s">
        <v>94</v>
      </c>
      <c r="C25" s="200" t="s">
        <v>97</v>
      </c>
      <c r="D25" s="31" t="s">
        <v>6</v>
      </c>
      <c r="E25" s="64">
        <f>H25+I25+J25</f>
        <v>76624255</v>
      </c>
      <c r="F25" s="64">
        <v>190951400</v>
      </c>
      <c r="G25" s="64">
        <v>209574800</v>
      </c>
      <c r="H25" s="77">
        <v>25993129</v>
      </c>
      <c r="I25" s="100">
        <v>25315563</v>
      </c>
      <c r="J25" s="101">
        <v>25315563</v>
      </c>
      <c r="K25" s="272" t="s">
        <v>98</v>
      </c>
      <c r="L25" s="268" t="s">
        <v>36</v>
      </c>
      <c r="M25" s="36"/>
      <c r="N25" s="36"/>
      <c r="O25" s="274">
        <v>0</v>
      </c>
      <c r="P25" s="268">
        <v>0</v>
      </c>
      <c r="Q25" s="268">
        <v>0</v>
      </c>
    </row>
    <row r="26" spans="1:17" ht="39" customHeight="1" hidden="1">
      <c r="A26" s="199"/>
      <c r="B26" s="271"/>
      <c r="C26" s="201"/>
      <c r="D26" s="31" t="s">
        <v>6</v>
      </c>
      <c r="E26" s="77">
        <f>H26+I26+J26</f>
        <v>0</v>
      </c>
      <c r="F26" s="77"/>
      <c r="G26" s="77"/>
      <c r="H26" s="77"/>
      <c r="I26" s="77"/>
      <c r="J26" s="77"/>
      <c r="K26" s="273"/>
      <c r="L26" s="269"/>
      <c r="M26" s="36"/>
      <c r="N26" s="36"/>
      <c r="O26" s="275"/>
      <c r="P26" s="269"/>
      <c r="Q26" s="269"/>
    </row>
    <row r="27" spans="1:17" ht="42" customHeight="1">
      <c r="A27" s="198" t="s">
        <v>43</v>
      </c>
      <c r="B27" s="213" t="s">
        <v>87</v>
      </c>
      <c r="C27" s="200" t="s">
        <v>97</v>
      </c>
      <c r="D27" s="30" t="s">
        <v>6</v>
      </c>
      <c r="E27" s="64">
        <f aca="true" t="shared" si="1" ref="E27:E38">H27+I27+J27</f>
        <v>616068</v>
      </c>
      <c r="F27" s="64"/>
      <c r="G27" s="64"/>
      <c r="H27" s="64">
        <v>616068</v>
      </c>
      <c r="I27" s="64">
        <v>0</v>
      </c>
      <c r="J27" s="64">
        <v>0</v>
      </c>
      <c r="K27" s="40"/>
      <c r="L27" s="41"/>
      <c r="M27" s="41"/>
      <c r="N27" s="41"/>
      <c r="O27" s="41"/>
      <c r="P27" s="41"/>
      <c r="Q27" s="41"/>
    </row>
    <row r="28" spans="1:17" ht="37.5" customHeight="1">
      <c r="A28" s="199"/>
      <c r="B28" s="214"/>
      <c r="C28" s="201"/>
      <c r="D28" s="30" t="s">
        <v>7</v>
      </c>
      <c r="E28" s="64">
        <f t="shared" si="1"/>
        <v>616068</v>
      </c>
      <c r="F28" s="64"/>
      <c r="G28" s="64"/>
      <c r="H28" s="64">
        <v>616068</v>
      </c>
      <c r="I28" s="64">
        <v>0</v>
      </c>
      <c r="J28" s="64">
        <v>0</v>
      </c>
      <c r="K28" s="40"/>
      <c r="L28" s="41"/>
      <c r="M28" s="92"/>
      <c r="N28" s="92"/>
      <c r="O28" s="93"/>
      <c r="P28" s="93"/>
      <c r="Q28" s="93"/>
    </row>
    <row r="29" spans="1:17" ht="22.5" customHeight="1" hidden="1">
      <c r="A29" s="210" t="s">
        <v>2</v>
      </c>
      <c r="B29" s="207" t="s">
        <v>75</v>
      </c>
      <c r="C29" s="204" t="s">
        <v>66</v>
      </c>
      <c r="D29" s="25" t="s">
        <v>12</v>
      </c>
      <c r="E29" s="64">
        <f aca="true" t="shared" si="2" ref="E29:J29">E30+E31</f>
        <v>0</v>
      </c>
      <c r="F29" s="64">
        <f t="shared" si="2"/>
        <v>0</v>
      </c>
      <c r="G29" s="64">
        <f t="shared" si="2"/>
        <v>0</v>
      </c>
      <c r="H29" s="81">
        <f t="shared" si="2"/>
        <v>0</v>
      </c>
      <c r="I29" s="81">
        <f t="shared" si="2"/>
        <v>0</v>
      </c>
      <c r="J29" s="81">
        <f t="shared" si="2"/>
        <v>0</v>
      </c>
      <c r="K29" s="40"/>
      <c r="L29" s="41"/>
      <c r="M29" s="92"/>
      <c r="N29" s="92"/>
      <c r="O29" s="93"/>
      <c r="P29" s="93"/>
      <c r="Q29" s="93"/>
    </row>
    <row r="30" spans="1:17" ht="35.25" customHeight="1" hidden="1">
      <c r="A30" s="211"/>
      <c r="B30" s="208"/>
      <c r="C30" s="205"/>
      <c r="D30" s="25" t="s">
        <v>6</v>
      </c>
      <c r="E30" s="80">
        <f t="shared" si="1"/>
        <v>0</v>
      </c>
      <c r="F30" s="80"/>
      <c r="G30" s="80"/>
      <c r="H30" s="82"/>
      <c r="I30" s="82"/>
      <c r="J30" s="82"/>
      <c r="K30" s="43" t="s">
        <v>63</v>
      </c>
      <c r="L30" s="44" t="s">
        <v>33</v>
      </c>
      <c r="M30" s="45"/>
      <c r="N30" s="45"/>
      <c r="O30" s="46" t="s">
        <v>64</v>
      </c>
      <c r="P30" s="46" t="s">
        <v>64</v>
      </c>
      <c r="Q30" s="46" t="s">
        <v>64</v>
      </c>
    </row>
    <row r="31" spans="1:17" ht="25.5" customHeight="1" hidden="1">
      <c r="A31" s="212"/>
      <c r="B31" s="209"/>
      <c r="C31" s="206"/>
      <c r="D31" s="25" t="s">
        <v>7</v>
      </c>
      <c r="E31" s="80">
        <f>E34</f>
        <v>0</v>
      </c>
      <c r="F31" s="80">
        <f>F34</f>
        <v>0</v>
      </c>
      <c r="G31" s="80">
        <f>G34</f>
        <v>0</v>
      </c>
      <c r="H31" s="82"/>
      <c r="I31" s="82"/>
      <c r="J31" s="82"/>
      <c r="K31" s="88"/>
      <c r="L31" s="89"/>
      <c r="M31" s="90"/>
      <c r="N31" s="90"/>
      <c r="O31" s="91"/>
      <c r="P31" s="91"/>
      <c r="Q31" s="91"/>
    </row>
    <row r="32" spans="1:17" ht="54" customHeight="1" hidden="1">
      <c r="A32" s="37" t="s">
        <v>44</v>
      </c>
      <c r="B32" s="84" t="s">
        <v>13</v>
      </c>
      <c r="C32" s="39" t="s">
        <v>66</v>
      </c>
      <c r="D32" s="30" t="s">
        <v>6</v>
      </c>
      <c r="E32" s="64">
        <f t="shared" si="1"/>
        <v>0</v>
      </c>
      <c r="F32" s="64"/>
      <c r="G32" s="64"/>
      <c r="H32" s="81"/>
      <c r="I32" s="81"/>
      <c r="J32" s="81"/>
      <c r="K32" s="62" t="s">
        <v>58</v>
      </c>
      <c r="L32" s="79" t="s">
        <v>59</v>
      </c>
      <c r="M32" s="79">
        <v>1550</v>
      </c>
      <c r="N32" s="79">
        <v>1700</v>
      </c>
      <c r="O32" s="76">
        <v>8421256</v>
      </c>
      <c r="P32" s="76">
        <v>8421256</v>
      </c>
      <c r="Q32" s="76">
        <v>8421256</v>
      </c>
    </row>
    <row r="33" spans="1:17" ht="36.75" customHeight="1" hidden="1">
      <c r="A33" s="198" t="s">
        <v>45</v>
      </c>
      <c r="B33" s="202" t="s">
        <v>81</v>
      </c>
      <c r="C33" s="200" t="s">
        <v>66</v>
      </c>
      <c r="D33" s="31" t="s">
        <v>6</v>
      </c>
      <c r="E33" s="64">
        <f t="shared" si="1"/>
        <v>0</v>
      </c>
      <c r="F33" s="78"/>
      <c r="G33" s="78"/>
      <c r="H33" s="99"/>
      <c r="I33" s="99"/>
      <c r="J33" s="99"/>
      <c r="K33" s="62"/>
      <c r="L33" s="79"/>
      <c r="M33" s="85"/>
      <c r="N33" s="85"/>
      <c r="O33" s="86"/>
      <c r="P33" s="86"/>
      <c r="Q33" s="86"/>
    </row>
    <row r="34" spans="1:17" ht="33.75" customHeight="1" hidden="1">
      <c r="A34" s="199"/>
      <c r="B34" s="203"/>
      <c r="C34" s="201"/>
      <c r="D34" s="30" t="s">
        <v>7</v>
      </c>
      <c r="E34" s="64">
        <f t="shared" si="1"/>
        <v>0</v>
      </c>
      <c r="F34" s="64"/>
      <c r="G34" s="64"/>
      <c r="H34" s="81"/>
      <c r="I34" s="99"/>
      <c r="J34" s="99"/>
      <c r="K34" s="62"/>
      <c r="L34" s="79"/>
      <c r="M34" s="85"/>
      <c r="N34" s="85"/>
      <c r="O34" s="86"/>
      <c r="P34" s="86"/>
      <c r="Q34" s="86"/>
    </row>
    <row r="35" spans="1:17" ht="83.25" customHeight="1" hidden="1">
      <c r="A35" s="87" t="s">
        <v>3</v>
      </c>
      <c r="B35" s="94" t="s">
        <v>76</v>
      </c>
      <c r="C35" s="97" t="s">
        <v>39</v>
      </c>
      <c r="D35" s="67" t="s">
        <v>6</v>
      </c>
      <c r="E35" s="67">
        <f t="shared" si="1"/>
        <v>0</v>
      </c>
      <c r="F35" s="95"/>
      <c r="G35" s="95"/>
      <c r="H35" s="95">
        <f>H36</f>
        <v>0</v>
      </c>
      <c r="I35" s="96">
        <f>I36</f>
        <v>0</v>
      </c>
      <c r="J35" s="96">
        <f>J36</f>
        <v>0</v>
      </c>
      <c r="K35" s="43" t="s">
        <v>63</v>
      </c>
      <c r="L35" s="44" t="s">
        <v>33</v>
      </c>
      <c r="M35" s="45"/>
      <c r="N35" s="45"/>
      <c r="O35" s="46" t="s">
        <v>64</v>
      </c>
      <c r="P35" s="46" t="s">
        <v>64</v>
      </c>
      <c r="Q35" s="46" t="s">
        <v>64</v>
      </c>
    </row>
    <row r="36" spans="1:18" ht="90" customHeight="1" hidden="1">
      <c r="A36" s="37" t="s">
        <v>46</v>
      </c>
      <c r="B36" s="84" t="s">
        <v>53</v>
      </c>
      <c r="C36" s="98" t="s">
        <v>39</v>
      </c>
      <c r="D36" s="64" t="s">
        <v>6</v>
      </c>
      <c r="E36" s="64">
        <f t="shared" si="1"/>
        <v>0</v>
      </c>
      <c r="F36" s="81"/>
      <c r="G36" s="81"/>
      <c r="H36" s="81"/>
      <c r="I36" s="81"/>
      <c r="J36" s="81"/>
      <c r="K36" s="47" t="s">
        <v>52</v>
      </c>
      <c r="L36" s="79" t="s">
        <v>60</v>
      </c>
      <c r="M36" s="79"/>
      <c r="N36" s="79"/>
      <c r="O36" s="79" t="s">
        <v>79</v>
      </c>
      <c r="P36" s="79" t="s">
        <v>79</v>
      </c>
      <c r="Q36" s="79" t="s">
        <v>79</v>
      </c>
      <c r="R36" s="58"/>
    </row>
    <row r="37" spans="1:17" ht="29.25" customHeight="1" hidden="1">
      <c r="A37" s="210" t="s">
        <v>4</v>
      </c>
      <c r="B37" s="215" t="s">
        <v>77</v>
      </c>
      <c r="C37" s="204" t="s">
        <v>67</v>
      </c>
      <c r="D37" s="25" t="s">
        <v>12</v>
      </c>
      <c r="E37" s="80">
        <f>H37+I37+J37</f>
        <v>0</v>
      </c>
      <c r="F37" s="68"/>
      <c r="G37" s="68"/>
      <c r="H37" s="69">
        <f>H39+H38</f>
        <v>0</v>
      </c>
      <c r="I37" s="69">
        <f>I39+I38</f>
        <v>0</v>
      </c>
      <c r="J37" s="69">
        <f>J39+J38</f>
        <v>0</v>
      </c>
      <c r="K37" s="261" t="s">
        <v>63</v>
      </c>
      <c r="L37" s="263" t="s">
        <v>33</v>
      </c>
      <c r="M37" s="48"/>
      <c r="N37" s="48"/>
      <c r="O37" s="265" t="s">
        <v>64</v>
      </c>
      <c r="P37" s="254" t="s">
        <v>64</v>
      </c>
      <c r="Q37" s="254" t="s">
        <v>64</v>
      </c>
    </row>
    <row r="38" spans="1:17" ht="19.5" customHeight="1" hidden="1">
      <c r="A38" s="211"/>
      <c r="B38" s="216"/>
      <c r="C38" s="205"/>
      <c r="D38" s="25" t="s">
        <v>7</v>
      </c>
      <c r="E38" s="80">
        <f t="shared" si="1"/>
        <v>0</v>
      </c>
      <c r="F38" s="68"/>
      <c r="G38" s="68"/>
      <c r="H38" s="69">
        <f>H42+H47</f>
        <v>0</v>
      </c>
      <c r="I38" s="80">
        <f>I42+I47</f>
        <v>0</v>
      </c>
      <c r="J38" s="69">
        <f>J42+J47</f>
        <v>0</v>
      </c>
      <c r="K38" s="262"/>
      <c r="L38" s="264"/>
      <c r="M38" s="49"/>
      <c r="N38" s="49"/>
      <c r="O38" s="266"/>
      <c r="P38" s="255"/>
      <c r="Q38" s="255"/>
    </row>
    <row r="39" spans="1:17" ht="19.5" customHeight="1" hidden="1">
      <c r="A39" s="211"/>
      <c r="B39" s="216"/>
      <c r="C39" s="205"/>
      <c r="D39" s="257" t="s">
        <v>6</v>
      </c>
      <c r="E39" s="259">
        <f>H39+I39+J39</f>
        <v>0</v>
      </c>
      <c r="F39" s="80"/>
      <c r="G39" s="80"/>
      <c r="H39" s="259">
        <f>H46</f>
        <v>0</v>
      </c>
      <c r="I39" s="259">
        <f>I46</f>
        <v>0</v>
      </c>
      <c r="J39" s="259">
        <f>J46</f>
        <v>0</v>
      </c>
      <c r="K39" s="262"/>
      <c r="L39" s="264"/>
      <c r="M39" s="49"/>
      <c r="N39" s="49"/>
      <c r="O39" s="267"/>
      <c r="P39" s="256"/>
      <c r="Q39" s="256"/>
    </row>
    <row r="40" spans="1:17" ht="15" customHeight="1" hidden="1">
      <c r="A40" s="33" t="s">
        <v>54</v>
      </c>
      <c r="B40" s="217"/>
      <c r="C40" s="206"/>
      <c r="D40" s="258"/>
      <c r="E40" s="260"/>
      <c r="F40" s="80"/>
      <c r="G40" s="80"/>
      <c r="H40" s="260"/>
      <c r="I40" s="260"/>
      <c r="J40" s="260"/>
      <c r="K40" s="50"/>
      <c r="L40" s="51"/>
      <c r="M40" s="51"/>
      <c r="N40" s="51"/>
      <c r="O40" s="51"/>
      <c r="P40" s="51"/>
      <c r="Q40" s="52"/>
    </row>
    <row r="41" spans="1:17" ht="15" customHeight="1" hidden="1">
      <c r="A41" s="33"/>
      <c r="B41" s="27"/>
      <c r="C41" s="42"/>
      <c r="D41" s="25"/>
      <c r="E41" s="80"/>
      <c r="F41" s="80"/>
      <c r="G41" s="80"/>
      <c r="H41" s="80"/>
      <c r="I41" s="80"/>
      <c r="J41" s="80"/>
      <c r="K41" s="62"/>
      <c r="L41" s="79"/>
      <c r="M41" s="61"/>
      <c r="N41" s="61"/>
      <c r="O41" s="61"/>
      <c r="P41" s="61"/>
      <c r="Q41" s="79"/>
    </row>
    <row r="42" spans="1:17" ht="26.25" customHeight="1" hidden="1">
      <c r="A42" s="198" t="s">
        <v>49</v>
      </c>
      <c r="B42" s="244" t="s">
        <v>34</v>
      </c>
      <c r="C42" s="200" t="s">
        <v>68</v>
      </c>
      <c r="D42" s="248" t="s">
        <v>7</v>
      </c>
      <c r="E42" s="251">
        <f>H42+I42+J42</f>
        <v>0</v>
      </c>
      <c r="F42" s="70"/>
      <c r="G42" s="70"/>
      <c r="H42" s="234"/>
      <c r="I42" s="234"/>
      <c r="J42" s="234"/>
      <c r="K42" s="237" t="s">
        <v>72</v>
      </c>
      <c r="L42" s="240" t="s">
        <v>36</v>
      </c>
      <c r="M42" s="61"/>
      <c r="N42" s="61"/>
      <c r="O42" s="227" t="s">
        <v>73</v>
      </c>
      <c r="P42" s="227" t="s">
        <v>73</v>
      </c>
      <c r="Q42" s="227" t="s">
        <v>73</v>
      </c>
    </row>
    <row r="43" spans="1:17" ht="27.75" customHeight="1" hidden="1">
      <c r="A43" s="243"/>
      <c r="B43" s="245"/>
      <c r="C43" s="247"/>
      <c r="D43" s="249"/>
      <c r="E43" s="252"/>
      <c r="F43" s="64">
        <v>10182900</v>
      </c>
      <c r="G43" s="64">
        <v>11490700</v>
      </c>
      <c r="H43" s="235"/>
      <c r="I43" s="235"/>
      <c r="J43" s="235"/>
      <c r="K43" s="238"/>
      <c r="L43" s="241"/>
      <c r="M43" s="230">
        <v>100</v>
      </c>
      <c r="N43" s="230">
        <v>100</v>
      </c>
      <c r="O43" s="228"/>
      <c r="P43" s="228"/>
      <c r="Q43" s="228"/>
    </row>
    <row r="44" spans="1:17" ht="12" customHeight="1" hidden="1">
      <c r="A44" s="243"/>
      <c r="B44" s="245"/>
      <c r="C44" s="247"/>
      <c r="D44" s="249"/>
      <c r="E44" s="252"/>
      <c r="F44" s="64">
        <v>2312753</v>
      </c>
      <c r="G44" s="64">
        <v>2497880</v>
      </c>
      <c r="H44" s="235"/>
      <c r="I44" s="235"/>
      <c r="J44" s="235"/>
      <c r="K44" s="238"/>
      <c r="L44" s="241"/>
      <c r="M44" s="231"/>
      <c r="N44" s="231"/>
      <c r="O44" s="228"/>
      <c r="P44" s="228"/>
      <c r="Q44" s="228"/>
    </row>
    <row r="45" spans="1:17" ht="17.25" customHeight="1" hidden="1">
      <c r="A45" s="199"/>
      <c r="B45" s="246"/>
      <c r="C45" s="201"/>
      <c r="D45" s="250"/>
      <c r="E45" s="253"/>
      <c r="F45" s="64"/>
      <c r="G45" s="64"/>
      <c r="H45" s="236"/>
      <c r="I45" s="236"/>
      <c r="J45" s="236"/>
      <c r="K45" s="239"/>
      <c r="L45" s="242"/>
      <c r="M45" s="75"/>
      <c r="N45" s="75"/>
      <c r="O45" s="229"/>
      <c r="P45" s="229"/>
      <c r="Q45" s="229"/>
    </row>
    <row r="46" spans="1:17" ht="48" customHeight="1" hidden="1">
      <c r="A46" s="37" t="s">
        <v>56</v>
      </c>
      <c r="B46" s="38" t="s">
        <v>55</v>
      </c>
      <c r="C46" s="30" t="s">
        <v>69</v>
      </c>
      <c r="D46" s="30" t="s">
        <v>6</v>
      </c>
      <c r="E46" s="64">
        <f>H46+I46+J46</f>
        <v>0</v>
      </c>
      <c r="F46" s="64"/>
      <c r="G46" s="64"/>
      <c r="H46" s="81"/>
      <c r="I46" s="81"/>
      <c r="J46" s="81"/>
      <c r="K46" s="53" t="s">
        <v>74</v>
      </c>
      <c r="L46" s="41" t="s">
        <v>36</v>
      </c>
      <c r="M46" s="75"/>
      <c r="N46" s="75"/>
      <c r="O46" s="71">
        <v>3253.6</v>
      </c>
      <c r="P46" s="72">
        <v>3253.6</v>
      </c>
      <c r="Q46" s="73">
        <v>3253.6</v>
      </c>
    </row>
    <row r="47" spans="1:18" ht="96" customHeight="1" hidden="1">
      <c r="A47" s="19" t="s">
        <v>57</v>
      </c>
      <c r="B47" s="38" t="s">
        <v>35</v>
      </c>
      <c r="C47" s="30" t="s">
        <v>69</v>
      </c>
      <c r="D47" s="30" t="s">
        <v>7</v>
      </c>
      <c r="E47" s="64">
        <f>H47+I47+J47</f>
        <v>0</v>
      </c>
      <c r="F47" s="64"/>
      <c r="G47" s="64"/>
      <c r="H47" s="81"/>
      <c r="I47" s="81"/>
      <c r="J47" s="81"/>
      <c r="K47" s="54" t="s">
        <v>62</v>
      </c>
      <c r="L47" s="79" t="s">
        <v>60</v>
      </c>
      <c r="M47" s="79"/>
      <c r="N47" s="79"/>
      <c r="O47" s="79" t="s">
        <v>79</v>
      </c>
      <c r="P47" s="79" t="s">
        <v>79</v>
      </c>
      <c r="Q47" s="79" t="s">
        <v>79</v>
      </c>
      <c r="R47" s="5"/>
    </row>
    <row r="48" spans="1:17" ht="15">
      <c r="A48" s="210"/>
      <c r="B48" s="232" t="s">
        <v>37</v>
      </c>
      <c r="C48" s="211"/>
      <c r="D48" s="60" t="s">
        <v>12</v>
      </c>
      <c r="E48" s="74">
        <f>E49+E50</f>
        <v>193038409</v>
      </c>
      <c r="F48" s="74" t="e">
        <f>SUM(F49:F50)</f>
        <v>#REF!</v>
      </c>
      <c r="G48" s="74" t="e">
        <f>SUM(G49:G50)</f>
        <v>#REF!</v>
      </c>
      <c r="H48" s="67">
        <f>H22+H15</f>
        <v>65960755</v>
      </c>
      <c r="I48" s="67">
        <f>I22+I15</f>
        <v>63538827</v>
      </c>
      <c r="J48" s="67">
        <f>J22+J15</f>
        <v>63538827</v>
      </c>
      <c r="K48" s="221"/>
      <c r="L48" s="222"/>
      <c r="M48" s="222"/>
      <c r="N48" s="222"/>
      <c r="O48" s="222"/>
      <c r="P48" s="222"/>
      <c r="Q48" s="223"/>
    </row>
    <row r="49" spans="1:17" ht="15">
      <c r="A49" s="211"/>
      <c r="B49" s="232"/>
      <c r="C49" s="211"/>
      <c r="D49" s="25" t="s">
        <v>7</v>
      </c>
      <c r="E49" s="80">
        <f>H49+I49+J49</f>
        <v>654291</v>
      </c>
      <c r="F49" s="80" t="e">
        <f>F16+F23+#REF!+#REF!</f>
        <v>#REF!</v>
      </c>
      <c r="G49" s="80" t="e">
        <f>G16+G23+#REF!+#REF!</f>
        <v>#REF!</v>
      </c>
      <c r="H49" s="80">
        <f>H24+H16</f>
        <v>654291</v>
      </c>
      <c r="I49" s="80">
        <f>I24+I16</f>
        <v>0</v>
      </c>
      <c r="J49" s="80">
        <f>J24+J16</f>
        <v>0</v>
      </c>
      <c r="K49" s="221"/>
      <c r="L49" s="222"/>
      <c r="M49" s="222"/>
      <c r="N49" s="222"/>
      <c r="O49" s="222"/>
      <c r="P49" s="222"/>
      <c r="Q49" s="223"/>
    </row>
    <row r="50" spans="1:17" ht="15">
      <c r="A50" s="212"/>
      <c r="B50" s="233"/>
      <c r="C50" s="212"/>
      <c r="D50" s="25" t="s">
        <v>6</v>
      </c>
      <c r="E50" s="80">
        <f>H50+I50+J50</f>
        <v>192384118</v>
      </c>
      <c r="F50" s="80" t="e">
        <f>F17+F24+#REF!+#REF!</f>
        <v>#REF!</v>
      </c>
      <c r="G50" s="80" t="e">
        <f>G17+G24+#REF!+#REF!</f>
        <v>#REF!</v>
      </c>
      <c r="H50" s="74">
        <f>H48-H49</f>
        <v>65306464</v>
      </c>
      <c r="I50" s="74">
        <f>I48-I49</f>
        <v>63538827</v>
      </c>
      <c r="J50" s="74">
        <f>J48-J49</f>
        <v>63538827</v>
      </c>
      <c r="K50" s="224"/>
      <c r="L50" s="225"/>
      <c r="M50" s="225"/>
      <c r="N50" s="225"/>
      <c r="O50" s="225"/>
      <c r="P50" s="225"/>
      <c r="Q50" s="226"/>
    </row>
    <row r="51" spans="1:17" ht="15">
      <c r="A51" s="210"/>
      <c r="B51" s="215" t="s">
        <v>38</v>
      </c>
      <c r="C51" s="210"/>
      <c r="D51" s="25" t="s">
        <v>12</v>
      </c>
      <c r="E51" s="80">
        <f>H51+I51+J51</f>
        <v>193038409</v>
      </c>
      <c r="F51" s="80" t="e">
        <f>SUM(F52:F53)</f>
        <v>#REF!</v>
      </c>
      <c r="G51" s="80" t="e">
        <f>SUM(G52:G53)</f>
        <v>#REF!</v>
      </c>
      <c r="H51" s="80">
        <f aca="true" t="shared" si="3" ref="H51:J53">H48</f>
        <v>65960755</v>
      </c>
      <c r="I51" s="80">
        <f t="shared" si="3"/>
        <v>63538827</v>
      </c>
      <c r="J51" s="80">
        <f t="shared" si="3"/>
        <v>63538827</v>
      </c>
      <c r="K51" s="218"/>
      <c r="L51" s="219"/>
      <c r="M51" s="219"/>
      <c r="N51" s="219"/>
      <c r="O51" s="219"/>
      <c r="P51" s="219"/>
      <c r="Q51" s="220"/>
    </row>
    <row r="52" spans="1:17" ht="15">
      <c r="A52" s="211"/>
      <c r="B52" s="216"/>
      <c r="C52" s="211"/>
      <c r="D52" s="25" t="s">
        <v>7</v>
      </c>
      <c r="E52" s="80">
        <f>H52+I52+J52</f>
        <v>654291</v>
      </c>
      <c r="F52" s="80" t="e">
        <f>#REF!+F25</f>
        <v>#REF!</v>
      </c>
      <c r="G52" s="80" t="e">
        <f>#REF!+G25</f>
        <v>#REF!</v>
      </c>
      <c r="H52" s="80">
        <f t="shared" si="3"/>
        <v>654291</v>
      </c>
      <c r="I52" s="80">
        <f t="shared" si="3"/>
        <v>0</v>
      </c>
      <c r="J52" s="80">
        <f t="shared" si="3"/>
        <v>0</v>
      </c>
      <c r="K52" s="221"/>
      <c r="L52" s="222"/>
      <c r="M52" s="222"/>
      <c r="N52" s="222"/>
      <c r="O52" s="222"/>
      <c r="P52" s="222"/>
      <c r="Q52" s="223"/>
    </row>
    <row r="53" spans="1:17" ht="15">
      <c r="A53" s="212"/>
      <c r="B53" s="217"/>
      <c r="C53" s="212"/>
      <c r="D53" s="25" t="s">
        <v>6</v>
      </c>
      <c r="E53" s="80">
        <f>H53+I53+J53</f>
        <v>192384118</v>
      </c>
      <c r="F53" s="80" t="e">
        <f>#REF!+#REF!+#REF!</f>
        <v>#REF!</v>
      </c>
      <c r="G53" s="80" t="e">
        <f>#REF!+#REF!+#REF!</f>
        <v>#REF!</v>
      </c>
      <c r="H53" s="80">
        <f t="shared" si="3"/>
        <v>65306464</v>
      </c>
      <c r="I53" s="80">
        <f t="shared" si="3"/>
        <v>63538827</v>
      </c>
      <c r="J53" s="80">
        <f t="shared" si="3"/>
        <v>63538827</v>
      </c>
      <c r="K53" s="224"/>
      <c r="L53" s="225"/>
      <c r="M53" s="225"/>
      <c r="N53" s="225"/>
      <c r="O53" s="225"/>
      <c r="P53" s="225"/>
      <c r="Q53" s="226"/>
    </row>
    <row r="54" spans="1:17" ht="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ht="15">
      <c r="A55" s="55"/>
      <c r="B55" s="55"/>
      <c r="C55" s="55"/>
      <c r="D55" s="55"/>
      <c r="E55" s="59"/>
      <c r="F55" s="59" t="e">
        <f>+F48-F51-#REF!</f>
        <v>#REF!</v>
      </c>
      <c r="G55" s="59" t="e">
        <f>+G48-G51-#REF!</f>
        <v>#REF!</v>
      </c>
      <c r="H55" s="59"/>
      <c r="I55" s="59"/>
      <c r="J55" s="59"/>
      <c r="K55" s="55"/>
      <c r="L55" s="55"/>
      <c r="M55" s="55"/>
      <c r="N55" s="55"/>
      <c r="O55" s="55"/>
      <c r="P55" s="55"/>
      <c r="Q55" s="55"/>
    </row>
    <row r="56" spans="1:17" ht="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ht="15">
      <c r="A58" s="55"/>
      <c r="B58" s="55"/>
      <c r="C58" s="55"/>
      <c r="D58" s="56"/>
      <c r="E58" s="149"/>
      <c r="F58" s="149"/>
      <c r="G58" s="149"/>
      <c r="H58" s="149"/>
      <c r="I58" s="149"/>
      <c r="J58" s="149"/>
      <c r="K58" s="55"/>
      <c r="L58" s="55"/>
      <c r="M58" s="55"/>
      <c r="N58" s="55"/>
      <c r="O58" s="55"/>
      <c r="P58" s="55"/>
      <c r="Q58" s="55"/>
    </row>
    <row r="59" spans="1:17" ht="15">
      <c r="A59" s="55"/>
      <c r="B59" s="55"/>
      <c r="C59" s="55"/>
      <c r="D59" s="56"/>
      <c r="E59" s="56"/>
      <c r="F59" s="56"/>
      <c r="G59" s="56"/>
      <c r="H59" s="56"/>
      <c r="I59" s="56"/>
      <c r="J59" s="56"/>
      <c r="K59" s="55"/>
      <c r="L59" s="55"/>
      <c r="M59" s="55"/>
      <c r="N59" s="55"/>
      <c r="O59" s="55"/>
      <c r="P59" s="55"/>
      <c r="Q59" s="55"/>
    </row>
    <row r="60" spans="1:17" ht="15">
      <c r="A60" s="55"/>
      <c r="B60" s="55"/>
      <c r="C60" s="55"/>
      <c r="D60" s="57"/>
      <c r="E60" s="162" t="s">
        <v>80</v>
      </c>
      <c r="F60" s="162"/>
      <c r="G60" s="162"/>
      <c r="H60" s="162"/>
      <c r="I60" s="162"/>
      <c r="J60" s="162"/>
      <c r="K60" s="55"/>
      <c r="L60" s="55"/>
      <c r="M60" s="55"/>
      <c r="N60" s="55"/>
      <c r="O60" s="55"/>
      <c r="P60" s="55"/>
      <c r="Q60" s="55"/>
    </row>
    <row r="61" spans="1:17" ht="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</row>
  </sheetData>
  <sheetProtection/>
  <mergeCells count="105">
    <mergeCell ref="K1:Q1"/>
    <mergeCell ref="K2:Q5"/>
    <mergeCell ref="A6:Q7"/>
    <mergeCell ref="A8:Q8"/>
    <mergeCell ref="A9:A11"/>
    <mergeCell ref="B9:B11"/>
    <mergeCell ref="C9:C11"/>
    <mergeCell ref="D9:D11"/>
    <mergeCell ref="E9:J9"/>
    <mergeCell ref="K9:Q10"/>
    <mergeCell ref="E10:E11"/>
    <mergeCell ref="F10:J10"/>
    <mergeCell ref="A13:Q13"/>
    <mergeCell ref="A14:Q14"/>
    <mergeCell ref="A15:A17"/>
    <mergeCell ref="B15:B17"/>
    <mergeCell ref="C15:C17"/>
    <mergeCell ref="K15:K17"/>
    <mergeCell ref="L15:L17"/>
    <mergeCell ref="O15:O17"/>
    <mergeCell ref="P15:P17"/>
    <mergeCell ref="Q15:Q17"/>
    <mergeCell ref="A18:A19"/>
    <mergeCell ref="B18:B19"/>
    <mergeCell ref="C18:C19"/>
    <mergeCell ref="K18:K19"/>
    <mergeCell ref="L18:L19"/>
    <mergeCell ref="M18:M19"/>
    <mergeCell ref="N18:N19"/>
    <mergeCell ref="O18:O19"/>
    <mergeCell ref="P18:P19"/>
    <mergeCell ref="Q18:Q19"/>
    <mergeCell ref="A20:A21"/>
    <mergeCell ref="B20:B21"/>
    <mergeCell ref="K20:K21"/>
    <mergeCell ref="L20:L21"/>
    <mergeCell ref="M20:M21"/>
    <mergeCell ref="N20:N21"/>
    <mergeCell ref="O20:O21"/>
    <mergeCell ref="P20:P21"/>
    <mergeCell ref="Q20:Q21"/>
    <mergeCell ref="A22:A24"/>
    <mergeCell ref="B22:B24"/>
    <mergeCell ref="C22:C24"/>
    <mergeCell ref="K22:K24"/>
    <mergeCell ref="L22:L24"/>
    <mergeCell ref="O22:O24"/>
    <mergeCell ref="P22:P24"/>
    <mergeCell ref="Q22:Q24"/>
    <mergeCell ref="C20:C21"/>
    <mergeCell ref="P25:P26"/>
    <mergeCell ref="Q25:Q26"/>
    <mergeCell ref="A25:A26"/>
    <mergeCell ref="B25:B26"/>
    <mergeCell ref="C25:C26"/>
    <mergeCell ref="K25:K26"/>
    <mergeCell ref="L25:L26"/>
    <mergeCell ref="O25:O26"/>
    <mergeCell ref="A37:A39"/>
    <mergeCell ref="B37:B40"/>
    <mergeCell ref="C37:C40"/>
    <mergeCell ref="K37:K39"/>
    <mergeCell ref="L37:L39"/>
    <mergeCell ref="O37:O39"/>
    <mergeCell ref="P37:P39"/>
    <mergeCell ref="Q37:Q39"/>
    <mergeCell ref="D39:D40"/>
    <mergeCell ref="E39:E40"/>
    <mergeCell ref="H39:H40"/>
    <mergeCell ref="I39:I40"/>
    <mergeCell ref="J39:J40"/>
    <mergeCell ref="L42:L45"/>
    <mergeCell ref="O42:O45"/>
    <mergeCell ref="P42:P45"/>
    <mergeCell ref="A42:A45"/>
    <mergeCell ref="B42:B45"/>
    <mergeCell ref="C42:C45"/>
    <mergeCell ref="D42:D45"/>
    <mergeCell ref="E42:E45"/>
    <mergeCell ref="H42:H45"/>
    <mergeCell ref="Q42:Q45"/>
    <mergeCell ref="M43:M44"/>
    <mergeCell ref="N43:N44"/>
    <mergeCell ref="A48:A50"/>
    <mergeCell ref="B48:B50"/>
    <mergeCell ref="C48:C50"/>
    <mergeCell ref="K48:Q50"/>
    <mergeCell ref="I42:I45"/>
    <mergeCell ref="J42:J45"/>
    <mergeCell ref="K42:K45"/>
    <mergeCell ref="E58:J58"/>
    <mergeCell ref="E60:J60"/>
    <mergeCell ref="A51:A53"/>
    <mergeCell ref="B51:B53"/>
    <mergeCell ref="C51:C53"/>
    <mergeCell ref="K51:Q53"/>
    <mergeCell ref="A27:A28"/>
    <mergeCell ref="C27:C28"/>
    <mergeCell ref="C33:C34"/>
    <mergeCell ref="B33:B34"/>
    <mergeCell ref="A33:A34"/>
    <mergeCell ref="C29:C31"/>
    <mergeCell ref="B29:B31"/>
    <mergeCell ref="A29:A31"/>
    <mergeCell ref="B27:B28"/>
  </mergeCells>
  <printOptions horizontalCentered="1" verticalCentered="1"/>
  <pageMargins left="0.984251968503937" right="0.5905511811023623" top="0.5905511811023623" bottom="0.7086614173228347" header="0.31496062992125984" footer="0.5118110236220472"/>
  <pageSetup fitToHeight="2" fitToWidth="1" horizontalDpi="600" verticalDpi="600" orientation="landscape" paperSize="9" scale="48" r:id="rId1"/>
  <headerFooter differentFirst="1">
    <oddHeader>&amp;C&amp;"Times New Roman,обычный"&amp;20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2015-12-29T06:53:44Z</cp:lastPrinted>
  <dcterms:created xsi:type="dcterms:W3CDTF">2006-09-16T00:00:00Z</dcterms:created>
  <dcterms:modified xsi:type="dcterms:W3CDTF">2022-08-05T07:51:46Z</dcterms:modified>
  <cp:category/>
  <cp:version/>
  <cp:contentType/>
  <cp:contentStatus/>
</cp:coreProperties>
</file>