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'доходы'!$A$1:$H$160</definedName>
  </definedNames>
  <calcPr fullCalcOnLoad="1"/>
</workbook>
</file>

<file path=xl/sharedStrings.xml><?xml version="1.0" encoding="utf-8"?>
<sst xmlns="http://schemas.openxmlformats.org/spreadsheetml/2006/main" count="309" uniqueCount="265">
  <si>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</si>
  <si>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</si>
  <si>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</si>
  <si>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</si>
  <si>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</si>
  <si>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</si>
  <si>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</si>
  <si>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</si>
  <si>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</si>
  <si>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</si>
  <si>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</si>
  <si>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</si>
  <si>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</si>
  <si>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</si>
  <si>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</si>
  <si>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</si>
  <si>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</si>
  <si>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</si>
  <si>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</si>
  <si>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</si>
  <si>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</si>
  <si>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</si>
  <si>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</si>
  <si>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</si>
  <si>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</si>
  <si>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</si>
  <si>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</si>
  <si>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</si>
  <si>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</si>
  <si>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</si>
  <si>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</si>
  <si>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</si>
  <si>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</si>
  <si>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000 1 16 06000 01 0000 140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</si>
  <si>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</si>
  <si>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</si>
  <si>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</si>
  <si>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</si>
  <si>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</si>
  <si>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</si>
  <si>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</si>
  <si>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</si>
  <si>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</si>
  <si>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</si>
  <si>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</si>
  <si>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</si>
  <si>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</si>
  <si>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</si>
  <si>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</si>
  <si>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</si>
  <si>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</si>
  <si>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</si>
  <si>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</si>
  <si>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</si>
  <si>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</si>
  <si>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</si>
  <si>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</si>
  <si>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</si>
  <si>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</si>
  <si>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</si>
  <si>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</si>
  <si>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</si>
  <si>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</si>
  <si>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</si>
  <si>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</si>
  <si>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</si>
  <si>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</si>
  <si>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</si>
  <si>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</si>
  <si>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</si>
  <si>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</si>
  <si>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</si>
  <si>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</si>
  <si>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</si>
  <si>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</si>
  <si>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</si>
  <si>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</si>
  <si>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</si>
  <si>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</si>
  <si>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</si>
  <si>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</si>
  <si>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</si>
  <si>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</si>
  <si>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</si>
  <si>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</si>
  <si>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</si>
  <si>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</si>
  <si>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</si>
  <si>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</si>
  <si>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</si>
  <si>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</si>
  <si>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</si>
  <si>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</si>
  <si>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</si>
  <si>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</si>
  <si>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</si>
  <si>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</si>
  <si>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</si>
  <si>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</si>
  <si>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</si>
  <si>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</si>
  <si>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</si>
  <si>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</si>
  <si>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</si>
  <si>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</si>
  <si>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</si>
  <si>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</si>
  <si>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</si>
  <si>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</si>
  <si>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</si>
  <si>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 xml:space="preserve"> - дополнительные расходы, связанные с выплатой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</si>
  <si>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родительской платы за содержание ребёнка в муниципальных образовательных учреждения, реализующих основную общеобразовательную программу дошкольного образования (за счёт средств областного бюджета)</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</si>
  <si>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</si>
  <si>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</si>
  <si>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</si>
  <si>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</si>
  <si>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</si>
  <si>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</si>
  <si>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</si>
  <si>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</si>
  <si>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</si>
  <si>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</si>
  <si>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</si>
  <si>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</si>
  <si>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</si>
  <si>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</si>
  <si>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(с учётом дополнительных расходов), в том числе:</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</si>
  <si>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</si>
  <si>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</si>
  <si>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</si>
  <si>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</si>
  <si>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</si>
  <si>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</si>
  <si>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</si>
  <si>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</si>
  <si>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</si>
  <si>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</si>
  <si>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</si>
  <si>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</si>
  <si>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</si>
  <si>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</si>
  <si>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</si>
  <si>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</si>
  <si>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</si>
  <si>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</si>
  <si>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</si>
  <si>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</si>
  <si>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Сумма на 2015 год</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</si>
  <si>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</si>
  <si>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</si>
  <si>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</si>
  <si>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</si>
  <si>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</si>
  <si>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</si>
  <si>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</si>
  <si>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</si>
  <si>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</si>
  <si>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</si>
  <si>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</si>
  <si>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</si>
  <si>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</si>
  <si>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</si>
  <si>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</si>
  <si>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</si>
  <si>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</si>
  <si>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</si>
  <si>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</si>
  <si>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</si>
  <si>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</si>
  <si>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</si>
  <si>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Субсидии бюджетам городских округов в рамках ведомственной целевой программы "Отдых детей Мурманской области" на 2012-2016 годы"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</si>
  <si>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</si>
  <si>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</si>
  <si>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</si>
  <si>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</si>
  <si>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</si>
  <si>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</si>
  <si>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</si>
  <si>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</si>
  <si>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</si>
  <si>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</si>
  <si>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</si>
  <si>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</si>
  <si>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</si>
  <si>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</si>
  <si>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</si>
  <si>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</si>
  <si>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</si>
  <si>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</si>
  <si>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</si>
  <si>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</si>
  <si>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</si>
  <si>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</si>
  <si>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</si>
  <si>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</si>
  <si>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</si>
  <si>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</si>
  <si>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</si>
  <si>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</si>
  <si>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</si>
  <si>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</si>
  <si>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</si>
  <si>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</si>
  <si>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</si>
  <si>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</si>
  <si>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</si>
  <si>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</si>
  <si>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</si>
  <si>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</si>
  <si>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</si>
  <si>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</si>
  <si>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</si>
  <si>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</si>
  <si>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</si>
  <si>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</si>
  <si>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</si>
  <si>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</si>
  <si>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Сумма на 2017 год</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</si>
  <si>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</si>
  <si>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</si>
  <si>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</si>
  <si>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</si>
  <si>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</si>
  <si>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</si>
  <si>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</si>
  <si>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</si>
  <si>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</si>
  <si>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Объем поступлений доходов местного бюджета на 2015 год и плановый период 2016 и 2017 годов</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</si>
  <si>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</si>
  <si>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</si>
  <si>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</si>
  <si>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</si>
  <si>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</si>
  <si>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</si>
  <si>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</si>
  <si>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</si>
  <si>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</si>
  <si>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</si>
  <si>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</si>
  <si>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</si>
  <si>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</si>
  <si>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</si>
  <si>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</si>
  <si>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</si>
  <si>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</si>
  <si>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000 1 08 07173 01 4000 110</t>
  </si>
  <si>
    <t>000 2 02 02051 04 0000 151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</si>
  <si>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</si>
  <si>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000 2 02 02215 04 0000 151</t>
  </si>
  <si>
    <t>Субсидии бюджетам городских округов на реализацию государственной программы Мурманской области "Обеспечение комфортной среды проживания населения региона" на 2014-2020 годы"</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</si>
  <si>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</si>
  <si>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</si>
  <si>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УКГХ(-545000,00)сняли</t>
  </si>
  <si>
    <t>000 2 02 02008 04 0000 151</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</si>
  <si>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</si>
  <si>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</si>
  <si>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</si>
  <si>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</si>
  <si>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Субсидии бюджетам городских округов на реализацию федеральной целевой программы "Жилище" на 2011-2015 годы</t>
  </si>
  <si>
    <t>Субсидии бюджетам городских округов на реализацию государственной программы Российской Федерации "Доступная среда" на 2011-2015 годы</t>
  </si>
  <si>
    <t>Субсидии бюджетам городских округов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</si>
  <si>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Прочие субсидии бюджетам городских округов:</t>
  </si>
  <si>
    <t>Субсидии бюджетам городских округов на реализацию федеральных целевых программ:</t>
  </si>
  <si>
    <t>Субсидии бюджетам городских округов на обеспечение жильем молодых семей</t>
  </si>
  <si>
    <t xml:space="preserve">                                     от 25.09.2015  № 11_</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</si>
</sst>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49">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0"/>
      <color indexed="10"/>
      <name val="Arial Cyr"/>
      <family val="0"/>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0"/>
      <color rgb="FFFF0000"/>
      <name val="Arial Cyr"/>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5" tint="0.7999799847602844"/>
        <bgColor indexed="64"/>
      </patternFill>
    </fill>
    <fill>
      <patternFill patternType="solid">
        <fgColor theme="9" tint="0.3999800086021423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1" borderId="0" applyNumberFormat="0" applyBorder="0" applyAlignment="0" applyProtection="0"/>
  </cellStyleXfs>
  <cellXfs count="97">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2" fillId="32" borderId="0" xfId="0" applyFont="1" applyFill="1" applyAlignment="1">
      <alignment horizontal="right" vertical="center" wrapText="1"/>
    </xf>
    <xf numFmtId="1" fontId="12" fillId="32" borderId="0" xfId="53" applyNumberFormat="1" applyFont="1" applyFill="1" applyBorder="1" applyAlignment="1">
      <alignment wrapText="1"/>
      <protection/>
    </xf>
    <xf numFmtId="1" fontId="1" fillId="32" borderId="0" xfId="53" applyNumberFormat="1" applyFont="1" applyFill="1" applyBorder="1" applyAlignment="1">
      <alignment wrapText="1"/>
      <protection/>
    </xf>
    <xf numFmtId="1" fontId="11" fillId="32" borderId="0" xfId="53" applyNumberFormat="1" applyFont="1" applyFill="1" applyBorder="1" applyAlignment="1">
      <alignment horizontal="right" wrapText="1"/>
      <protection/>
    </xf>
    <xf numFmtId="0" fontId="7"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 fillId="32" borderId="0" xfId="0" applyFont="1" applyFill="1" applyAlignment="1">
      <alignment vertical="center"/>
    </xf>
    <xf numFmtId="0" fontId="1" fillId="32" borderId="10" xfId="0" applyFont="1" applyFill="1" applyBorder="1" applyAlignment="1">
      <alignment horizontal="center" vertical="center" wrapText="1"/>
    </xf>
    <xf numFmtId="0" fontId="1" fillId="32" borderId="10" xfId="0" applyFont="1" applyFill="1" applyBorder="1" applyAlignment="1" quotePrefix="1">
      <alignment horizontal="center" vertical="center" wrapText="1"/>
    </xf>
    <xf numFmtId="0" fontId="7" fillId="32" borderId="10" xfId="0" applyFont="1" applyFill="1" applyBorder="1" applyAlignment="1" quotePrefix="1">
      <alignment horizontal="center" vertical="center" wrapText="1"/>
    </xf>
    <xf numFmtId="0" fontId="7" fillId="32" borderId="10" xfId="0" applyFont="1" applyFill="1" applyBorder="1" applyAlignment="1">
      <alignment vertical="center" wrapText="1"/>
    </xf>
    <xf numFmtId="0" fontId="7" fillId="32" borderId="10" xfId="0" applyFont="1" applyFill="1" applyBorder="1" applyAlignment="1" quotePrefix="1">
      <alignment horizontal="center" vertical="center" wrapText="1"/>
    </xf>
    <xf numFmtId="170" fontId="0" fillId="32" borderId="0" xfId="0" applyNumberFormat="1" applyFill="1" applyAlignment="1">
      <alignment vertical="center"/>
    </xf>
    <xf numFmtId="170" fontId="2" fillId="32" borderId="0" xfId="0" applyNumberFormat="1" applyFont="1" applyFill="1" applyAlignment="1">
      <alignment vertical="center" wrapText="1"/>
    </xf>
    <xf numFmtId="0" fontId="2" fillId="32" borderId="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4" fontId="1"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170"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2" fontId="7" fillId="0" borderId="11" xfId="0" applyNumberFormat="1" applyFont="1" applyFill="1" applyBorder="1" applyAlignment="1">
      <alignment horizontal="justify" vertical="center" wrapText="1"/>
    </xf>
    <xf numFmtId="0" fontId="7" fillId="0" borderId="10" xfId="0" applyFont="1" applyFill="1" applyBorder="1" applyAlignment="1">
      <alignment horizontal="left"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0" fontId="9" fillId="0" borderId="10" xfId="0" applyFont="1" applyFill="1" applyBorder="1" applyAlignment="1" quotePrefix="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4" fontId="7" fillId="0" borderId="10" xfId="0" applyNumberFormat="1" applyFont="1" applyFill="1" applyBorder="1" applyAlignment="1">
      <alignment horizontal="right" vertical="center"/>
    </xf>
    <xf numFmtId="0" fontId="0" fillId="33" borderId="0" xfId="0" applyFill="1" applyAlignment="1">
      <alignment vertical="center"/>
    </xf>
    <xf numFmtId="0" fontId="0" fillId="34" borderId="0" xfId="0" applyFill="1" applyAlignment="1">
      <alignment vertical="center"/>
    </xf>
    <xf numFmtId="0" fontId="48" fillId="33" borderId="0" xfId="0" applyFont="1" applyFill="1" applyAlignment="1">
      <alignment vertical="center"/>
    </xf>
    <xf numFmtId="0" fontId="0" fillId="33" borderId="0" xfId="0" applyFill="1" applyAlignment="1">
      <alignment vertical="center" wrapText="1"/>
    </xf>
    <xf numFmtId="0" fontId="0" fillId="13" borderId="0" xfId="0" applyFill="1" applyAlignment="1">
      <alignment vertical="center"/>
    </xf>
    <xf numFmtId="0" fontId="0" fillId="35" borderId="0" xfId="0" applyFill="1" applyAlignment="1">
      <alignment vertical="center"/>
    </xf>
    <xf numFmtId="49" fontId="7" fillId="0" borderId="10" xfId="0" applyNumberFormat="1" applyFont="1" applyFill="1" applyBorder="1" applyAlignment="1">
      <alignment horizontal="justify"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4" fontId="9"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70" fontId="1" fillId="0" borderId="10" xfId="0" applyNumberFormat="1"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49" fontId="9"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0" fillId="0" borderId="0" xfId="0" applyNumberFormat="1" applyFont="1" applyFill="1" applyAlignment="1">
      <alignment vertical="center"/>
    </xf>
    <xf numFmtId="4" fontId="0" fillId="0" borderId="0" xfId="0" applyNumberFormat="1" applyFont="1" applyFill="1" applyAlignment="1">
      <alignment horizontal="right" vertical="center"/>
    </xf>
    <xf numFmtId="0" fontId="0" fillId="0" borderId="0" xfId="53" applyFont="1" applyFill="1">
      <alignment/>
      <protection/>
    </xf>
    <xf numFmtId="0" fontId="2" fillId="0" borderId="0" xfId="0" applyFont="1" applyFill="1" applyBorder="1" applyAlignment="1">
      <alignment horizontal="right" vertical="center" wrapText="1"/>
    </xf>
    <xf numFmtId="1" fontId="12" fillId="32"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60"/>
  <sheetViews>
    <sheetView tabSelected="1" view="pageBreakPreview" zoomScale="75" zoomScaleNormal="75" zoomScaleSheetLayoutView="75" zoomScalePageLayoutView="0" workbookViewId="0" topLeftCell="A1">
      <selection activeCell="N14" sqref="N14"/>
    </sheetView>
  </sheetViews>
  <sheetFormatPr defaultColWidth="9.00390625" defaultRowHeight="12.75"/>
  <cols>
    <col min="1" max="1" width="94.00390625" style="1" customWidth="1"/>
    <col min="2" max="2" width="39.625" style="1" customWidth="1"/>
    <col min="3" max="3" width="21.75390625" style="3" hidden="1" customWidth="1"/>
    <col min="4" max="4" width="21.125" style="3" hidden="1" customWidth="1"/>
    <col min="5" max="5" width="22.125" style="3" customWidth="1"/>
    <col min="6" max="7" width="21.125" style="3" customWidth="1"/>
    <col min="8" max="8" width="48.25390625" style="2" hidden="1" customWidth="1"/>
    <col min="9" max="9" width="11.625" style="2" bestFit="1" customWidth="1"/>
    <col min="10" max="16384" width="9.125" style="2" customWidth="1"/>
  </cols>
  <sheetData>
    <row r="1" spans="1:7" ht="15.75" customHeight="1">
      <c r="A1" s="95"/>
      <c r="B1" s="95"/>
      <c r="C1" s="95" t="s">
        <v>210</v>
      </c>
      <c r="D1" s="95"/>
      <c r="E1" s="95"/>
      <c r="F1" s="95"/>
      <c r="G1" s="95"/>
    </row>
    <row r="2" spans="1:7" ht="15.75" customHeight="1">
      <c r="A2" s="96"/>
      <c r="B2" s="96"/>
      <c r="C2" s="96" t="s">
        <v>209</v>
      </c>
      <c r="D2" s="96"/>
      <c r="E2" s="96"/>
      <c r="F2" s="96"/>
      <c r="G2" s="96"/>
    </row>
    <row r="3" spans="1:7" ht="15.75" customHeight="1">
      <c r="A3" s="93"/>
      <c r="B3" s="93"/>
      <c r="C3" s="93" t="s">
        <v>264</v>
      </c>
      <c r="D3" s="93"/>
      <c r="E3" s="93"/>
      <c r="F3" s="93"/>
      <c r="G3" s="93"/>
    </row>
    <row r="4" spans="6:7" ht="15.75" customHeight="1">
      <c r="F4" s="4"/>
      <c r="G4" s="4"/>
    </row>
    <row r="5" spans="1:8" ht="27" customHeight="1">
      <c r="A5" s="94" t="s">
        <v>227</v>
      </c>
      <c r="B5" s="94"/>
      <c r="C5" s="94"/>
      <c r="D5" s="94"/>
      <c r="E5" s="94"/>
      <c r="F5" s="94"/>
      <c r="G5" s="94"/>
      <c r="H5" s="5"/>
    </row>
    <row r="6" spans="1:7" ht="20.25" customHeight="1">
      <c r="A6" s="94"/>
      <c r="B6" s="94"/>
      <c r="C6" s="94"/>
      <c r="D6" s="94"/>
      <c r="E6" s="94"/>
      <c r="F6" s="94"/>
      <c r="G6" s="94"/>
    </row>
    <row r="7" spans="1:7" ht="16.5" customHeight="1">
      <c r="A7" s="6"/>
      <c r="B7" s="6"/>
      <c r="F7" s="7"/>
      <c r="G7" s="7"/>
    </row>
    <row r="8" spans="1:7" ht="37.5">
      <c r="A8" s="8" t="s">
        <v>38</v>
      </c>
      <c r="B8" s="8" t="s">
        <v>166</v>
      </c>
      <c r="C8" s="8" t="s">
        <v>147</v>
      </c>
      <c r="D8" s="8" t="s">
        <v>211</v>
      </c>
      <c r="E8" s="8" t="s">
        <v>147</v>
      </c>
      <c r="F8" s="8" t="s">
        <v>190</v>
      </c>
      <c r="G8" s="8" t="s">
        <v>217</v>
      </c>
    </row>
    <row r="9" spans="1:7" s="10" customFormat="1" ht="15.75">
      <c r="A9" s="9">
        <v>1</v>
      </c>
      <c r="B9" s="9">
        <v>2</v>
      </c>
      <c r="C9" s="9"/>
      <c r="D9" s="9"/>
      <c r="E9" s="9">
        <v>3</v>
      </c>
      <c r="F9" s="9"/>
      <c r="G9" s="9">
        <v>5</v>
      </c>
    </row>
    <row r="10" spans="1:7" ht="18.75">
      <c r="A10" s="11" t="s">
        <v>4</v>
      </c>
      <c r="B10" s="12" t="s">
        <v>3</v>
      </c>
      <c r="C10" s="40">
        <f>C11+C50</f>
        <v>825604488</v>
      </c>
      <c r="D10" s="40">
        <f>D11+D50</f>
        <v>24858966</v>
      </c>
      <c r="E10" s="40">
        <f>E11+E50</f>
        <v>850463454</v>
      </c>
      <c r="F10" s="40">
        <f>F11+F50</f>
        <v>855050779</v>
      </c>
      <c r="G10" s="40">
        <f>G11+G50</f>
        <v>876842788</v>
      </c>
    </row>
    <row r="11" spans="1:7" ht="18.75">
      <c r="A11" s="11" t="s">
        <v>5</v>
      </c>
      <c r="B11" s="11"/>
      <c r="C11" s="40">
        <f>C12+C18+C24+C38+C43+C48</f>
        <v>541236011</v>
      </c>
      <c r="D11" s="40">
        <f>D12+D18+D24+D38+D43+D48</f>
        <v>-7125138</v>
      </c>
      <c r="E11" s="40">
        <f>E12+E18+E24+E38+E43+E48</f>
        <v>534110873</v>
      </c>
      <c r="F11" s="40">
        <f>F12+F18+F24+F38+F43+F48</f>
        <v>566339990</v>
      </c>
      <c r="G11" s="40">
        <f>G12+G18+G24+G38+G43+G48</f>
        <v>589398070</v>
      </c>
    </row>
    <row r="12" spans="1:7" ht="25.5" customHeight="1">
      <c r="A12" s="8" t="s">
        <v>7</v>
      </c>
      <c r="B12" s="13" t="s">
        <v>6</v>
      </c>
      <c r="C12" s="40">
        <f>C13</f>
        <v>424275000</v>
      </c>
      <c r="D12" s="40">
        <f>D13</f>
        <v>-6375000</v>
      </c>
      <c r="E12" s="40">
        <f>E13</f>
        <v>417900000</v>
      </c>
      <c r="F12" s="40">
        <f>F13</f>
        <v>442810000</v>
      </c>
      <c r="G12" s="40">
        <f>G13</f>
        <v>461515000</v>
      </c>
    </row>
    <row r="13" spans="1:10" ht="24" customHeight="1">
      <c r="A13" s="14" t="s">
        <v>9</v>
      </c>
      <c r="B13" s="15" t="s">
        <v>8</v>
      </c>
      <c r="C13" s="41">
        <f>C14+C15+C16+C17</f>
        <v>424275000</v>
      </c>
      <c r="D13" s="41">
        <f>D14+D15+D16+D17</f>
        <v>-6375000</v>
      </c>
      <c r="E13" s="41">
        <f>E14+E15+E16+E17</f>
        <v>417900000</v>
      </c>
      <c r="F13" s="41">
        <f>F14+F15+F16+F17</f>
        <v>442810000</v>
      </c>
      <c r="G13" s="41">
        <f>G14+G15+G16+G17</f>
        <v>461515000</v>
      </c>
      <c r="J13" s="16"/>
    </row>
    <row r="14" spans="1:8" s="70" customFormat="1" ht="75.75" customHeight="1">
      <c r="A14" s="23" t="s">
        <v>113</v>
      </c>
      <c r="B14" s="24" t="s">
        <v>39</v>
      </c>
      <c r="C14" s="42">
        <v>420700000</v>
      </c>
      <c r="D14" s="42">
        <v>-7000000</v>
      </c>
      <c r="E14" s="42">
        <f>C14+D14</f>
        <v>413700000</v>
      </c>
      <c r="F14" s="42">
        <v>439200000</v>
      </c>
      <c r="G14" s="42">
        <v>457700000</v>
      </c>
      <c r="H14" s="84"/>
    </row>
    <row r="15" spans="1:8" ht="114" customHeight="1">
      <c r="A15" s="23" t="s">
        <v>124</v>
      </c>
      <c r="B15" s="24" t="s">
        <v>41</v>
      </c>
      <c r="C15" s="42">
        <v>2970000</v>
      </c>
      <c r="D15" s="42">
        <v>0</v>
      </c>
      <c r="E15" s="42">
        <f>C15+D15</f>
        <v>2970000</v>
      </c>
      <c r="F15" s="42">
        <v>3100000</v>
      </c>
      <c r="G15" s="42">
        <v>3300000</v>
      </c>
      <c r="H15" s="84"/>
    </row>
    <row r="16" spans="1:8" s="70" customFormat="1" ht="52.5" customHeight="1">
      <c r="A16" s="19" t="s">
        <v>114</v>
      </c>
      <c r="B16" s="24" t="s">
        <v>143</v>
      </c>
      <c r="C16" s="42">
        <v>500000</v>
      </c>
      <c r="D16" s="42">
        <v>700000</v>
      </c>
      <c r="E16" s="42">
        <f>C16+D16</f>
        <v>1200000</v>
      </c>
      <c r="F16" s="42">
        <v>400000</v>
      </c>
      <c r="G16" s="42">
        <v>400000</v>
      </c>
      <c r="H16" s="84"/>
    </row>
    <row r="17" spans="1:8" s="70" customFormat="1" ht="99" customHeight="1">
      <c r="A17" s="19" t="s">
        <v>115</v>
      </c>
      <c r="B17" s="24" t="s">
        <v>40</v>
      </c>
      <c r="C17" s="42">
        <v>105000</v>
      </c>
      <c r="D17" s="42">
        <v>-75000</v>
      </c>
      <c r="E17" s="42">
        <f>C17+D17</f>
        <v>30000</v>
      </c>
      <c r="F17" s="42">
        <v>110000</v>
      </c>
      <c r="G17" s="42">
        <v>115000</v>
      </c>
      <c r="H17" s="84"/>
    </row>
    <row r="18" spans="1:8" ht="43.5" customHeight="1">
      <c r="A18" s="26" t="s">
        <v>206</v>
      </c>
      <c r="B18" s="36" t="s">
        <v>192</v>
      </c>
      <c r="C18" s="57">
        <f>C19</f>
        <v>4825011</v>
      </c>
      <c r="D18" s="57">
        <f>D19</f>
        <v>913862</v>
      </c>
      <c r="E18" s="57">
        <f>E19</f>
        <v>5738873</v>
      </c>
      <c r="F18" s="57">
        <f>F19</f>
        <v>5897990</v>
      </c>
      <c r="G18" s="57">
        <f>G19</f>
        <v>4841070</v>
      </c>
      <c r="H18" s="84"/>
    </row>
    <row r="19" spans="1:8" ht="43.5" customHeight="1">
      <c r="A19" s="30" t="s">
        <v>194</v>
      </c>
      <c r="B19" s="36" t="s">
        <v>193</v>
      </c>
      <c r="C19" s="43">
        <f>SUM(C20:C23)</f>
        <v>4825011</v>
      </c>
      <c r="D19" s="43">
        <f>SUM(D20:D23)</f>
        <v>913862</v>
      </c>
      <c r="E19" s="43">
        <f>SUM(E20:E23)</f>
        <v>5738873</v>
      </c>
      <c r="F19" s="43">
        <f>SUM(F20:F23)</f>
        <v>5897990</v>
      </c>
      <c r="G19" s="43">
        <f>SUM(G20:G23)</f>
        <v>4841070</v>
      </c>
      <c r="H19" s="84"/>
    </row>
    <row r="20" spans="1:8" s="74" customFormat="1" ht="76.5" customHeight="1">
      <c r="A20" s="30" t="s">
        <v>195</v>
      </c>
      <c r="B20" s="36" t="s">
        <v>196</v>
      </c>
      <c r="C20" s="42">
        <v>1475573</v>
      </c>
      <c r="D20" s="42">
        <v>433430</v>
      </c>
      <c r="E20" s="42">
        <f>C20+D20</f>
        <v>1909003</v>
      </c>
      <c r="F20" s="42">
        <v>1779745</v>
      </c>
      <c r="G20" s="42">
        <v>1747303</v>
      </c>
      <c r="H20" s="84"/>
    </row>
    <row r="21" spans="1:8" s="74" customFormat="1" ht="83.25" customHeight="1">
      <c r="A21" s="30" t="s">
        <v>197</v>
      </c>
      <c r="B21" s="36" t="s">
        <v>198</v>
      </c>
      <c r="C21" s="42">
        <v>55068</v>
      </c>
      <c r="D21" s="42">
        <v>-13795</v>
      </c>
      <c r="E21" s="42">
        <f>C21+D21</f>
        <v>41273</v>
      </c>
      <c r="F21" s="42">
        <v>47976</v>
      </c>
      <c r="G21" s="42">
        <v>43062</v>
      </c>
      <c r="H21" s="84"/>
    </row>
    <row r="22" spans="1:8" s="74" customFormat="1" ht="82.5" customHeight="1">
      <c r="A22" s="30" t="s">
        <v>199</v>
      </c>
      <c r="B22" s="36" t="s">
        <v>200</v>
      </c>
      <c r="C22" s="42">
        <v>3231935</v>
      </c>
      <c r="D22" s="42">
        <v>494227</v>
      </c>
      <c r="E22" s="42">
        <f>C22+D22</f>
        <v>3726162</v>
      </c>
      <c r="F22" s="42">
        <v>4016103</v>
      </c>
      <c r="G22" s="42">
        <v>3001332</v>
      </c>
      <c r="H22" s="84"/>
    </row>
    <row r="23" spans="1:8" ht="75.75" customHeight="1">
      <c r="A23" s="30" t="s">
        <v>201</v>
      </c>
      <c r="B23" s="36" t="s">
        <v>202</v>
      </c>
      <c r="C23" s="42">
        <v>62435</v>
      </c>
      <c r="D23" s="42">
        <v>0</v>
      </c>
      <c r="E23" s="42">
        <f>C23+D23</f>
        <v>62435</v>
      </c>
      <c r="F23" s="42">
        <v>54166</v>
      </c>
      <c r="G23" s="42">
        <v>49373</v>
      </c>
      <c r="H23" s="84"/>
    </row>
    <row r="24" spans="1:8" ht="18.75">
      <c r="A24" s="26" t="s">
        <v>11</v>
      </c>
      <c r="B24" s="31" t="s">
        <v>10</v>
      </c>
      <c r="C24" s="64">
        <f>C25+C34+C37</f>
        <v>47140000</v>
      </c>
      <c r="D24" s="64">
        <f>D25+D34+D37</f>
        <v>-718000</v>
      </c>
      <c r="E24" s="64">
        <f>E25+E34+E37</f>
        <v>46422000</v>
      </c>
      <c r="F24" s="64">
        <f>F25+F34+F37</f>
        <v>49520000</v>
      </c>
      <c r="G24" s="64">
        <f>G25+G34+G37</f>
        <v>51650000</v>
      </c>
      <c r="H24" s="84"/>
    </row>
    <row r="25" spans="1:8" ht="39.75" customHeight="1">
      <c r="A25" s="76" t="s">
        <v>148</v>
      </c>
      <c r="B25" s="24" t="s">
        <v>154</v>
      </c>
      <c r="C25" s="47">
        <f>C26+C29+C33</f>
        <v>28500000</v>
      </c>
      <c r="D25" s="47">
        <f>D26+D29+D33+D32</f>
        <v>282000</v>
      </c>
      <c r="E25" s="47">
        <f>E26+E29+E33+E32</f>
        <v>28782000</v>
      </c>
      <c r="F25" s="47">
        <f>F26+F29+F33</f>
        <v>29850000</v>
      </c>
      <c r="G25" s="47">
        <f>G26+G29+G33</f>
        <v>31150000</v>
      </c>
      <c r="H25" s="84"/>
    </row>
    <row r="26" spans="1:8" ht="39" customHeight="1">
      <c r="A26" s="25" t="s">
        <v>149</v>
      </c>
      <c r="B26" s="24" t="s">
        <v>155</v>
      </c>
      <c r="C26" s="47">
        <f>C27+C28</f>
        <v>17500000</v>
      </c>
      <c r="D26" s="47">
        <f>D27+D28</f>
        <v>-2500000</v>
      </c>
      <c r="E26" s="47">
        <f>E27+E28</f>
        <v>15000000</v>
      </c>
      <c r="F26" s="47">
        <f>F27+F28</f>
        <v>18400000</v>
      </c>
      <c r="G26" s="47">
        <f>G27+G28</f>
        <v>19300000</v>
      </c>
      <c r="H26" s="84"/>
    </row>
    <row r="27" spans="1:8" s="70" customFormat="1" ht="42.75" customHeight="1">
      <c r="A27" s="77" t="s">
        <v>149</v>
      </c>
      <c r="B27" s="78" t="s">
        <v>156</v>
      </c>
      <c r="C27" s="44">
        <v>17500000</v>
      </c>
      <c r="D27" s="45">
        <v>-2500000</v>
      </c>
      <c r="E27" s="45">
        <f>C27+D27</f>
        <v>15000000</v>
      </c>
      <c r="F27" s="44">
        <v>18400000</v>
      </c>
      <c r="G27" s="44">
        <v>19300000</v>
      </c>
      <c r="H27" s="84"/>
    </row>
    <row r="28" spans="1:8" ht="61.5" customHeight="1" hidden="1">
      <c r="A28" s="77" t="s">
        <v>150</v>
      </c>
      <c r="B28" s="88" t="s">
        <v>157</v>
      </c>
      <c r="C28" s="44">
        <v>0</v>
      </c>
      <c r="D28" s="45"/>
      <c r="E28" s="45"/>
      <c r="F28" s="44">
        <v>0</v>
      </c>
      <c r="G28" s="44">
        <v>0</v>
      </c>
      <c r="H28" s="84"/>
    </row>
    <row r="29" spans="1:8" ht="37.5">
      <c r="A29" s="25" t="s">
        <v>151</v>
      </c>
      <c r="B29" s="24" t="s">
        <v>158</v>
      </c>
      <c r="C29" s="47">
        <f>C30+C31</f>
        <v>8800000</v>
      </c>
      <c r="D29" s="47">
        <f>D30+D31</f>
        <v>2500000</v>
      </c>
      <c r="E29" s="47">
        <f>E30+E31</f>
        <v>11300000</v>
      </c>
      <c r="F29" s="47">
        <f>F30+F31</f>
        <v>9200000</v>
      </c>
      <c r="G29" s="47">
        <f>G30+G31</f>
        <v>9600000</v>
      </c>
      <c r="H29" s="84"/>
    </row>
    <row r="30" spans="1:8" s="70" customFormat="1" ht="42.75" customHeight="1">
      <c r="A30" s="77" t="s">
        <v>151</v>
      </c>
      <c r="B30" s="78" t="s">
        <v>159</v>
      </c>
      <c r="C30" s="44">
        <v>8800000</v>
      </c>
      <c r="D30" s="45">
        <v>2500000</v>
      </c>
      <c r="E30" s="45">
        <f>C30+D30</f>
        <v>11300000</v>
      </c>
      <c r="F30" s="44">
        <v>9200000</v>
      </c>
      <c r="G30" s="44">
        <v>9600000</v>
      </c>
      <c r="H30" s="84"/>
    </row>
    <row r="31" spans="1:8" ht="63" customHeight="1" hidden="1">
      <c r="A31" s="77" t="s">
        <v>152</v>
      </c>
      <c r="B31" s="78" t="s">
        <v>160</v>
      </c>
      <c r="C31" s="44">
        <v>0</v>
      </c>
      <c r="D31" s="45"/>
      <c r="E31" s="42">
        <f>C31+D31</f>
        <v>0</v>
      </c>
      <c r="F31" s="44">
        <v>0</v>
      </c>
      <c r="G31" s="44">
        <v>0</v>
      </c>
      <c r="H31" s="84"/>
    </row>
    <row r="32" spans="1:8" ht="63" customHeight="1">
      <c r="A32" s="25" t="s">
        <v>254</v>
      </c>
      <c r="B32" s="24" t="s">
        <v>255</v>
      </c>
      <c r="C32" s="44"/>
      <c r="D32" s="63">
        <v>882000</v>
      </c>
      <c r="E32" s="45">
        <f>C32+D32</f>
        <v>882000</v>
      </c>
      <c r="F32" s="62">
        <v>0</v>
      </c>
      <c r="G32" s="44">
        <v>0</v>
      </c>
      <c r="H32" s="84"/>
    </row>
    <row r="33" spans="1:8" s="70" customFormat="1" ht="33.75" customHeight="1">
      <c r="A33" s="27" t="s">
        <v>153</v>
      </c>
      <c r="B33" s="24" t="s">
        <v>161</v>
      </c>
      <c r="C33" s="43">
        <v>2200000</v>
      </c>
      <c r="D33" s="42">
        <v>-600000</v>
      </c>
      <c r="E33" s="42">
        <f>C33+D33</f>
        <v>1600000</v>
      </c>
      <c r="F33" s="43">
        <v>2250000</v>
      </c>
      <c r="G33" s="43">
        <v>2250000</v>
      </c>
      <c r="H33" s="84"/>
    </row>
    <row r="34" spans="1:8" ht="18.75">
      <c r="A34" s="19" t="s">
        <v>12</v>
      </c>
      <c r="B34" s="20" t="s">
        <v>91</v>
      </c>
      <c r="C34" s="47">
        <f>C35+C36</f>
        <v>18000000</v>
      </c>
      <c r="D34" s="47">
        <f>D35+D36</f>
        <v>-1500000</v>
      </c>
      <c r="E34" s="47">
        <f>E35+E36</f>
        <v>16500000</v>
      </c>
      <c r="F34" s="47">
        <f>F35+F36</f>
        <v>19000000</v>
      </c>
      <c r="G34" s="47">
        <f>G35+G36</f>
        <v>19800000</v>
      </c>
      <c r="H34" s="84"/>
    </row>
    <row r="35" spans="1:8" s="70" customFormat="1" ht="34.5" customHeight="1">
      <c r="A35" s="28" t="s">
        <v>12</v>
      </c>
      <c r="B35" s="79" t="s">
        <v>58</v>
      </c>
      <c r="C35" s="80">
        <v>18000000</v>
      </c>
      <c r="D35" s="42">
        <v>-1500000</v>
      </c>
      <c r="E35" s="45">
        <f>C35+D35</f>
        <v>16500000</v>
      </c>
      <c r="F35" s="80">
        <v>19000000</v>
      </c>
      <c r="G35" s="80">
        <v>19800000</v>
      </c>
      <c r="H35" s="84"/>
    </row>
    <row r="36" spans="1:8" ht="46.5" customHeight="1" hidden="1">
      <c r="A36" s="28" t="s">
        <v>59</v>
      </c>
      <c r="B36" s="79" t="s">
        <v>60</v>
      </c>
      <c r="C36" s="45">
        <v>0</v>
      </c>
      <c r="D36" s="45"/>
      <c r="E36" s="42">
        <f>C36+D36</f>
        <v>0</v>
      </c>
      <c r="F36" s="45">
        <v>0</v>
      </c>
      <c r="G36" s="45">
        <v>0</v>
      </c>
      <c r="H36" s="84"/>
    </row>
    <row r="37" spans="1:8" s="70" customFormat="1" ht="46.5" customHeight="1">
      <c r="A37" s="19" t="s">
        <v>175</v>
      </c>
      <c r="B37" s="20" t="s">
        <v>174</v>
      </c>
      <c r="C37" s="42">
        <v>640000</v>
      </c>
      <c r="D37" s="42">
        <v>500000</v>
      </c>
      <c r="E37" s="42">
        <f>C37+D37</f>
        <v>1140000</v>
      </c>
      <c r="F37" s="42">
        <v>670000</v>
      </c>
      <c r="G37" s="42">
        <v>700000</v>
      </c>
      <c r="H37" s="84"/>
    </row>
    <row r="38" spans="1:8" ht="18.75" customHeight="1">
      <c r="A38" s="26" t="s">
        <v>14</v>
      </c>
      <c r="B38" s="31" t="s">
        <v>13</v>
      </c>
      <c r="C38" s="64">
        <f>C39+C40</f>
        <v>61980000</v>
      </c>
      <c r="D38" s="64">
        <f>D39+D40</f>
        <v>-1450000</v>
      </c>
      <c r="E38" s="64">
        <f>E39+E40</f>
        <v>60530000</v>
      </c>
      <c r="F38" s="64">
        <f>F39+F40</f>
        <v>65100000</v>
      </c>
      <c r="G38" s="64">
        <f>G39+G40</f>
        <v>68280000</v>
      </c>
      <c r="H38" s="84"/>
    </row>
    <row r="39" spans="1:8" ht="48.75" customHeight="1">
      <c r="A39" s="19" t="s">
        <v>47</v>
      </c>
      <c r="B39" s="20" t="s">
        <v>0</v>
      </c>
      <c r="C39" s="42">
        <v>9000000</v>
      </c>
      <c r="D39" s="42">
        <v>0</v>
      </c>
      <c r="E39" s="42">
        <f>C39+D39</f>
        <v>9000000</v>
      </c>
      <c r="F39" s="42">
        <v>9400000</v>
      </c>
      <c r="G39" s="42">
        <v>9800000</v>
      </c>
      <c r="H39" s="84"/>
    </row>
    <row r="40" spans="1:8" ht="18.75">
      <c r="A40" s="29" t="s">
        <v>53</v>
      </c>
      <c r="B40" s="21" t="s">
        <v>120</v>
      </c>
      <c r="C40" s="47">
        <f>C41+C42</f>
        <v>52980000</v>
      </c>
      <c r="D40" s="47">
        <f>D41+D42</f>
        <v>-1450000</v>
      </c>
      <c r="E40" s="47">
        <f>E41+E42</f>
        <v>51530000</v>
      </c>
      <c r="F40" s="47">
        <f>F41+F42</f>
        <v>55700000</v>
      </c>
      <c r="G40" s="47">
        <f>G41+G42</f>
        <v>58480000</v>
      </c>
      <c r="H40" s="84"/>
    </row>
    <row r="41" spans="1:8" ht="48" customHeight="1">
      <c r="A41" s="60" t="s">
        <v>228</v>
      </c>
      <c r="B41" s="36" t="s">
        <v>229</v>
      </c>
      <c r="C41" s="42">
        <v>50330000</v>
      </c>
      <c r="D41" s="42">
        <v>0</v>
      </c>
      <c r="E41" s="42">
        <f>C41+D41</f>
        <v>50330000</v>
      </c>
      <c r="F41" s="42">
        <v>52915000</v>
      </c>
      <c r="G41" s="42">
        <v>55556000</v>
      </c>
      <c r="H41" s="84"/>
    </row>
    <row r="42" spans="1:8" s="70" customFormat="1" ht="44.25" customHeight="1">
      <c r="A42" s="60" t="s">
        <v>230</v>
      </c>
      <c r="B42" s="36" t="s">
        <v>231</v>
      </c>
      <c r="C42" s="42">
        <v>2650000</v>
      </c>
      <c r="D42" s="42">
        <v>-1450000</v>
      </c>
      <c r="E42" s="42">
        <f>C42+D42</f>
        <v>1200000</v>
      </c>
      <c r="F42" s="42">
        <v>2785000</v>
      </c>
      <c r="G42" s="42">
        <v>2924000</v>
      </c>
      <c r="H42" s="84"/>
    </row>
    <row r="43" spans="1:8" ht="18.75">
      <c r="A43" s="26" t="s">
        <v>16</v>
      </c>
      <c r="B43" s="31" t="s">
        <v>15</v>
      </c>
      <c r="C43" s="64">
        <f>C44+C45+C46+C47</f>
        <v>3016000</v>
      </c>
      <c r="D43" s="64">
        <f>D44+D45+D46+D47</f>
        <v>504000</v>
      </c>
      <c r="E43" s="64">
        <f>E44+E45+E46+E47</f>
        <v>3520000</v>
      </c>
      <c r="F43" s="64">
        <f>F44+F45</f>
        <v>3012000</v>
      </c>
      <c r="G43" s="64">
        <f>G44+G45</f>
        <v>3112000</v>
      </c>
      <c r="H43" s="84"/>
    </row>
    <row r="44" spans="1:8" s="70" customFormat="1" ht="63.75" customHeight="1">
      <c r="A44" s="30" t="s">
        <v>48</v>
      </c>
      <c r="B44" s="31" t="s">
        <v>17</v>
      </c>
      <c r="C44" s="43">
        <v>3000000</v>
      </c>
      <c r="D44" s="42">
        <v>500000</v>
      </c>
      <c r="E44" s="42">
        <f aca="true" t="shared" si="0" ref="E44:E49">C44+D44</f>
        <v>3500000</v>
      </c>
      <c r="F44" s="43">
        <v>3000000</v>
      </c>
      <c r="G44" s="43">
        <v>3100000</v>
      </c>
      <c r="H44" s="84"/>
    </row>
    <row r="45" spans="1:8" ht="42.75" customHeight="1">
      <c r="A45" s="30" t="s">
        <v>186</v>
      </c>
      <c r="B45" s="31" t="s">
        <v>187</v>
      </c>
      <c r="C45" s="43">
        <v>12000</v>
      </c>
      <c r="D45" s="42">
        <v>0</v>
      </c>
      <c r="E45" s="42">
        <f t="shared" si="0"/>
        <v>12000</v>
      </c>
      <c r="F45" s="43">
        <v>12000</v>
      </c>
      <c r="G45" s="43">
        <v>12000</v>
      </c>
      <c r="H45" s="84"/>
    </row>
    <row r="46" spans="1:8" ht="97.5" customHeight="1">
      <c r="A46" s="61" t="s">
        <v>237</v>
      </c>
      <c r="B46" s="20" t="s">
        <v>236</v>
      </c>
      <c r="C46" s="62">
        <v>4000</v>
      </c>
      <c r="D46" s="63">
        <v>0</v>
      </c>
      <c r="E46" s="63">
        <f t="shared" si="0"/>
        <v>4000</v>
      </c>
      <c r="F46" s="62">
        <v>0</v>
      </c>
      <c r="G46" s="62">
        <v>0</v>
      </c>
      <c r="H46" s="84"/>
    </row>
    <row r="47" spans="1:8" ht="97.5" customHeight="1">
      <c r="A47" s="61" t="s">
        <v>244</v>
      </c>
      <c r="B47" s="20" t="s">
        <v>245</v>
      </c>
      <c r="C47" s="62"/>
      <c r="D47" s="63">
        <v>4000</v>
      </c>
      <c r="E47" s="63">
        <f t="shared" si="0"/>
        <v>4000</v>
      </c>
      <c r="F47" s="62">
        <v>0</v>
      </c>
      <c r="G47" s="62">
        <v>0</v>
      </c>
      <c r="H47" s="84"/>
    </row>
    <row r="48" spans="1:8" ht="42.75" customHeight="1" hidden="1">
      <c r="A48" s="30" t="s">
        <v>145</v>
      </c>
      <c r="B48" s="31" t="s">
        <v>146</v>
      </c>
      <c r="C48" s="47">
        <f>C49</f>
        <v>0</v>
      </c>
      <c r="D48" s="47">
        <v>0</v>
      </c>
      <c r="E48" s="42">
        <f t="shared" si="0"/>
        <v>0</v>
      </c>
      <c r="F48" s="47">
        <f>F49</f>
        <v>0</v>
      </c>
      <c r="G48" s="47">
        <f>G49</f>
        <v>0</v>
      </c>
      <c r="H48" s="84"/>
    </row>
    <row r="49" spans="1:8" ht="45" customHeight="1" hidden="1">
      <c r="A49" s="30" t="s">
        <v>208</v>
      </c>
      <c r="B49" s="31" t="s">
        <v>207</v>
      </c>
      <c r="C49" s="42">
        <v>0</v>
      </c>
      <c r="D49" s="42">
        <v>0</v>
      </c>
      <c r="E49" s="42">
        <f t="shared" si="0"/>
        <v>0</v>
      </c>
      <c r="F49" s="42">
        <v>0</v>
      </c>
      <c r="G49" s="42">
        <v>0</v>
      </c>
      <c r="H49" s="84"/>
    </row>
    <row r="50" spans="1:8" ht="18.75">
      <c r="A50" s="81" t="s">
        <v>18</v>
      </c>
      <c r="B50" s="31"/>
      <c r="C50" s="64">
        <f>C51+C58+C64+C66+C72+C87</f>
        <v>284368477</v>
      </c>
      <c r="D50" s="64">
        <f>D51+D58+D64+D66+D72+D87</f>
        <v>31984104</v>
      </c>
      <c r="E50" s="64">
        <f>E51+E58+E64+E66+E72+E87</f>
        <v>316352581</v>
      </c>
      <c r="F50" s="64">
        <f>F51+F58+F64+F66+F72+F87</f>
        <v>288710789</v>
      </c>
      <c r="G50" s="64">
        <f>G51+G58+G64+G66+G72+G87</f>
        <v>287444718</v>
      </c>
      <c r="H50" s="84"/>
    </row>
    <row r="51" spans="1:8" ht="39.75" customHeight="1">
      <c r="A51" s="30" t="s">
        <v>20</v>
      </c>
      <c r="B51" s="31" t="s">
        <v>19</v>
      </c>
      <c r="C51" s="64">
        <f>C52+C56+C57</f>
        <v>243097629</v>
      </c>
      <c r="D51" s="64">
        <f>D52+D56+D57</f>
        <v>0</v>
      </c>
      <c r="E51" s="64">
        <f>E52+E56+E57</f>
        <v>243097629</v>
      </c>
      <c r="F51" s="64">
        <f>F52+F56+F57</f>
        <v>242178229</v>
      </c>
      <c r="G51" s="64">
        <f>G52+G56+G57</f>
        <v>242180229</v>
      </c>
      <c r="H51" s="84"/>
    </row>
    <row r="52" spans="1:8" ht="98.25" customHeight="1">
      <c r="A52" s="30" t="s">
        <v>57</v>
      </c>
      <c r="B52" s="31" t="s">
        <v>21</v>
      </c>
      <c r="C52" s="47">
        <f>C53+C54+C55</f>
        <v>241696825</v>
      </c>
      <c r="D52" s="47">
        <f>D53+D54+D55</f>
        <v>0</v>
      </c>
      <c r="E52" s="47">
        <f>E53+E54+E55</f>
        <v>241696825</v>
      </c>
      <c r="F52" s="47">
        <f>F53+F54+F55</f>
        <v>241696825</v>
      </c>
      <c r="G52" s="47">
        <f>G53+G54+G55</f>
        <v>241696825</v>
      </c>
      <c r="H52" s="84"/>
    </row>
    <row r="53" spans="1:8" ht="83.25" customHeight="1">
      <c r="A53" s="30" t="s">
        <v>121</v>
      </c>
      <c r="B53" s="26" t="s">
        <v>85</v>
      </c>
      <c r="C53" s="43">
        <v>212745125</v>
      </c>
      <c r="D53" s="42">
        <v>0</v>
      </c>
      <c r="E53" s="42">
        <f>C53+D53</f>
        <v>212745125</v>
      </c>
      <c r="F53" s="43">
        <v>212745125</v>
      </c>
      <c r="G53" s="43">
        <v>212745125</v>
      </c>
      <c r="H53" s="84"/>
    </row>
    <row r="54" spans="1:8" ht="85.5" customHeight="1">
      <c r="A54" s="27" t="s">
        <v>54</v>
      </c>
      <c r="B54" s="24" t="s">
        <v>2</v>
      </c>
      <c r="C54" s="43">
        <v>164700</v>
      </c>
      <c r="D54" s="42">
        <v>0</v>
      </c>
      <c r="E54" s="42">
        <f>C54+D54</f>
        <v>164700</v>
      </c>
      <c r="F54" s="43">
        <v>164700</v>
      </c>
      <c r="G54" s="43">
        <v>164700</v>
      </c>
      <c r="H54" s="84"/>
    </row>
    <row r="55" spans="1:8" ht="47.25" customHeight="1">
      <c r="A55" s="27" t="s">
        <v>220</v>
      </c>
      <c r="B55" s="31" t="s">
        <v>219</v>
      </c>
      <c r="C55" s="43">
        <v>28787000</v>
      </c>
      <c r="D55" s="42">
        <v>0</v>
      </c>
      <c r="E55" s="42">
        <f>C55+D55</f>
        <v>28787000</v>
      </c>
      <c r="F55" s="43">
        <v>28787000</v>
      </c>
      <c r="G55" s="43">
        <v>28787000</v>
      </c>
      <c r="H55" s="84"/>
    </row>
    <row r="56" spans="1:8" ht="57.75" customHeight="1">
      <c r="A56" s="30" t="s">
        <v>35</v>
      </c>
      <c r="B56" s="31" t="s">
        <v>34</v>
      </c>
      <c r="C56" s="43">
        <v>861600</v>
      </c>
      <c r="D56" s="42">
        <v>0</v>
      </c>
      <c r="E56" s="42">
        <f>C56+D56</f>
        <v>861600</v>
      </c>
      <c r="F56" s="43">
        <v>46000</v>
      </c>
      <c r="G56" s="43">
        <v>48000</v>
      </c>
      <c r="H56" s="84"/>
    </row>
    <row r="57" spans="1:8" ht="79.5" customHeight="1">
      <c r="A57" s="27" t="s">
        <v>55</v>
      </c>
      <c r="B57" s="24" t="s">
        <v>1</v>
      </c>
      <c r="C57" s="43">
        <v>539204</v>
      </c>
      <c r="D57" s="42">
        <v>0</v>
      </c>
      <c r="E57" s="42">
        <f>C57+D57</f>
        <v>539204</v>
      </c>
      <c r="F57" s="43">
        <f>400000+35404</f>
        <v>435404</v>
      </c>
      <c r="G57" s="43">
        <f>400000+35404</f>
        <v>435404</v>
      </c>
      <c r="H57" s="84"/>
    </row>
    <row r="58" spans="1:8" ht="32.25" customHeight="1">
      <c r="A58" s="30" t="s">
        <v>26</v>
      </c>
      <c r="B58" s="26" t="s">
        <v>27</v>
      </c>
      <c r="C58" s="82">
        <f>C59</f>
        <v>32210000</v>
      </c>
      <c r="D58" s="82">
        <f>D59</f>
        <v>24585232</v>
      </c>
      <c r="E58" s="82">
        <f>E59</f>
        <v>56795232</v>
      </c>
      <c r="F58" s="82">
        <f>F59</f>
        <v>41250000</v>
      </c>
      <c r="G58" s="82">
        <f>G59</f>
        <v>41250000</v>
      </c>
      <c r="H58" s="84"/>
    </row>
    <row r="59" spans="1:8" ht="24" customHeight="1">
      <c r="A59" s="30" t="s">
        <v>28</v>
      </c>
      <c r="B59" s="26" t="s">
        <v>29</v>
      </c>
      <c r="C59" s="56">
        <f>C60+C61+C62+C63</f>
        <v>32210000</v>
      </c>
      <c r="D59" s="56">
        <f>D60+D61+D62+D63</f>
        <v>24585232</v>
      </c>
      <c r="E59" s="56">
        <f>E60+E61+E62+E63</f>
        <v>56795232</v>
      </c>
      <c r="F59" s="56">
        <f>F60+F61+F62+F63</f>
        <v>41250000</v>
      </c>
      <c r="G59" s="56">
        <f>G60+G61+G62+G63</f>
        <v>41250000</v>
      </c>
      <c r="H59" s="84"/>
    </row>
    <row r="60" spans="1:8" s="74" customFormat="1" ht="40.5" customHeight="1">
      <c r="A60" s="28" t="s">
        <v>128</v>
      </c>
      <c r="B60" s="22" t="s">
        <v>129</v>
      </c>
      <c r="C60" s="46">
        <v>700000</v>
      </c>
      <c r="D60" s="55">
        <v>-213818</v>
      </c>
      <c r="E60" s="45">
        <f>C60+D60</f>
        <v>486182</v>
      </c>
      <c r="F60" s="46">
        <v>756250</v>
      </c>
      <c r="G60" s="46">
        <v>756250</v>
      </c>
      <c r="H60" s="84"/>
    </row>
    <row r="61" spans="1:8" s="74" customFormat="1" ht="42.75" customHeight="1">
      <c r="A61" s="28" t="s">
        <v>130</v>
      </c>
      <c r="B61" s="22" t="s">
        <v>131</v>
      </c>
      <c r="C61" s="46">
        <v>180000</v>
      </c>
      <c r="D61" s="55">
        <v>104054</v>
      </c>
      <c r="E61" s="45">
        <f>C61+D61</f>
        <v>284054</v>
      </c>
      <c r="F61" s="46">
        <v>165000</v>
      </c>
      <c r="G61" s="46">
        <v>165000</v>
      </c>
      <c r="H61" s="84"/>
    </row>
    <row r="62" spans="1:8" s="74" customFormat="1" ht="30" customHeight="1">
      <c r="A62" s="28" t="s">
        <v>132</v>
      </c>
      <c r="B62" s="22" t="s">
        <v>134</v>
      </c>
      <c r="C62" s="46">
        <v>15330000</v>
      </c>
      <c r="D62" s="55">
        <v>17497784</v>
      </c>
      <c r="E62" s="45">
        <f>C62+D62</f>
        <v>32827784</v>
      </c>
      <c r="F62" s="46">
        <v>21078750</v>
      </c>
      <c r="G62" s="46">
        <v>21078750</v>
      </c>
      <c r="H62" s="84"/>
    </row>
    <row r="63" spans="1:8" s="74" customFormat="1" ht="28.5" customHeight="1">
      <c r="A63" s="28" t="s">
        <v>133</v>
      </c>
      <c r="B63" s="22" t="s">
        <v>135</v>
      </c>
      <c r="C63" s="46">
        <v>16000000</v>
      </c>
      <c r="D63" s="55">
        <v>7197212</v>
      </c>
      <c r="E63" s="45">
        <f>C63+D63</f>
        <v>23197212</v>
      </c>
      <c r="F63" s="46">
        <v>19250000</v>
      </c>
      <c r="G63" s="46">
        <v>19250000</v>
      </c>
      <c r="H63" s="84"/>
    </row>
    <row r="64" spans="1:8" ht="37.5">
      <c r="A64" s="30" t="s">
        <v>87</v>
      </c>
      <c r="B64" s="31" t="s">
        <v>22</v>
      </c>
      <c r="C64" s="64">
        <f>C65</f>
        <v>439800</v>
      </c>
      <c r="D64" s="64">
        <f>D65</f>
        <v>55000</v>
      </c>
      <c r="E64" s="64">
        <f>E65</f>
        <v>494800</v>
      </c>
      <c r="F64" s="64">
        <f>F65</f>
        <v>54900</v>
      </c>
      <c r="G64" s="64">
        <f>G65</f>
        <v>0</v>
      </c>
      <c r="H64" s="83"/>
    </row>
    <row r="65" spans="1:9" s="70" customFormat="1" ht="30" customHeight="1">
      <c r="A65" s="19" t="s">
        <v>89</v>
      </c>
      <c r="B65" s="20" t="s">
        <v>88</v>
      </c>
      <c r="C65" s="42">
        <v>439800</v>
      </c>
      <c r="D65" s="63">
        <f>41000+14000</f>
        <v>55000</v>
      </c>
      <c r="E65" s="42">
        <f>C65+D65</f>
        <v>494800</v>
      </c>
      <c r="F65" s="42">
        <v>54900</v>
      </c>
      <c r="G65" s="42">
        <v>0</v>
      </c>
      <c r="H65" s="83"/>
      <c r="I65" s="72"/>
    </row>
    <row r="66" spans="1:8" ht="33.75" customHeight="1">
      <c r="A66" s="30" t="s">
        <v>36</v>
      </c>
      <c r="B66" s="31" t="s">
        <v>37</v>
      </c>
      <c r="C66" s="64">
        <f>SUM(C67:C71)</f>
        <v>6638048</v>
      </c>
      <c r="D66" s="64">
        <f>SUM(D67:D71)</f>
        <v>6541372</v>
      </c>
      <c r="E66" s="64">
        <f>SUM(E67:E71)</f>
        <v>13179420</v>
      </c>
      <c r="F66" s="64">
        <f>F67+F68+F70+F71</f>
        <v>3514760</v>
      </c>
      <c r="G66" s="64">
        <f>G67+G68+G70+G71</f>
        <v>2236589</v>
      </c>
      <c r="H66" s="84"/>
    </row>
    <row r="67" spans="1:8" ht="79.5" customHeight="1">
      <c r="A67" s="30" t="s">
        <v>243</v>
      </c>
      <c r="B67" s="31" t="s">
        <v>242</v>
      </c>
      <c r="C67" s="42">
        <v>308200</v>
      </c>
      <c r="D67" s="42">
        <v>0</v>
      </c>
      <c r="E67" s="42">
        <f>C67+D67</f>
        <v>308200</v>
      </c>
      <c r="F67" s="42">
        <v>0</v>
      </c>
      <c r="G67" s="42">
        <v>0</v>
      </c>
      <c r="H67" s="84"/>
    </row>
    <row r="68" spans="1:8" s="74" customFormat="1" ht="96" customHeight="1">
      <c r="A68" s="30" t="s">
        <v>56</v>
      </c>
      <c r="B68" s="31" t="s">
        <v>86</v>
      </c>
      <c r="C68" s="42">
        <v>5549388</v>
      </c>
      <c r="D68" s="42">
        <v>6264142</v>
      </c>
      <c r="E68" s="42">
        <f>C68+D68</f>
        <v>11813530</v>
      </c>
      <c r="F68" s="42">
        <v>3514760</v>
      </c>
      <c r="G68" s="42">
        <v>2236589</v>
      </c>
      <c r="H68" s="84"/>
    </row>
    <row r="69" spans="1:8" s="70" customFormat="1" ht="75.75" customHeight="1">
      <c r="A69" s="19" t="s">
        <v>239</v>
      </c>
      <c r="B69" s="20" t="s">
        <v>238</v>
      </c>
      <c r="C69" s="63">
        <v>20000</v>
      </c>
      <c r="D69" s="63">
        <v>6900</v>
      </c>
      <c r="E69" s="63">
        <f>C69+D69</f>
        <v>26900</v>
      </c>
      <c r="F69" s="63">
        <v>0</v>
      </c>
      <c r="G69" s="63">
        <v>0</v>
      </c>
      <c r="H69" s="84"/>
    </row>
    <row r="70" spans="1:8" s="74" customFormat="1" ht="46.5" customHeight="1">
      <c r="A70" s="19" t="s">
        <v>162</v>
      </c>
      <c r="B70" s="20" t="s">
        <v>163</v>
      </c>
      <c r="C70" s="62">
        <v>760460</v>
      </c>
      <c r="D70" s="63">
        <v>270330</v>
      </c>
      <c r="E70" s="63">
        <f>C70+D70</f>
        <v>1030790</v>
      </c>
      <c r="F70" s="62">
        <v>0</v>
      </c>
      <c r="G70" s="62">
        <v>0</v>
      </c>
      <c r="H70" s="84"/>
    </row>
    <row r="71" spans="1:8" ht="63.75" customHeight="1" hidden="1">
      <c r="A71" s="27" t="s">
        <v>189</v>
      </c>
      <c r="B71" s="20" t="s">
        <v>188</v>
      </c>
      <c r="C71" s="62">
        <v>0</v>
      </c>
      <c r="D71" s="63">
        <v>0</v>
      </c>
      <c r="E71" s="63">
        <f>C71+D71</f>
        <v>0</v>
      </c>
      <c r="F71" s="62">
        <v>0</v>
      </c>
      <c r="G71" s="62">
        <v>0</v>
      </c>
      <c r="H71" s="84"/>
    </row>
    <row r="72" spans="1:8" ht="28.5" customHeight="1">
      <c r="A72" s="30" t="s">
        <v>24</v>
      </c>
      <c r="B72" s="31" t="s">
        <v>23</v>
      </c>
      <c r="C72" s="64">
        <f>C73+C74+C75+C76+C77+C78+C79+C80+C81+C83+C84+C85+C86</f>
        <v>1983000</v>
      </c>
      <c r="D72" s="64">
        <f>D73+D74+D75+D76+D77+D78+D79+D80+D81+D83+D84+D85+D86</f>
        <v>802500</v>
      </c>
      <c r="E72" s="64">
        <f>E73+E74+E75+E76+E77+E78+E79+E80+E81+E83+E84+E85+E86</f>
        <v>2785500</v>
      </c>
      <c r="F72" s="64">
        <f>F73+F74+F75+F76+F77+F78+F79+F80+F81+F83+F85+F86</f>
        <v>1712900</v>
      </c>
      <c r="G72" s="64">
        <f>G73+G74+G75+G76+G77+G78+G79+G80+G81+G83+G85+G86</f>
        <v>1777900</v>
      </c>
      <c r="H72" s="84"/>
    </row>
    <row r="73" spans="1:8" s="70" customFormat="1" ht="84" customHeight="1">
      <c r="A73" s="27" t="s">
        <v>191</v>
      </c>
      <c r="B73" s="24" t="s">
        <v>42</v>
      </c>
      <c r="C73" s="43">
        <v>50000</v>
      </c>
      <c r="D73" s="42">
        <v>-670000</v>
      </c>
      <c r="E73" s="42">
        <f aca="true" t="shared" si="1" ref="E73:E80">C73+D73</f>
        <v>-620000</v>
      </c>
      <c r="F73" s="43">
        <v>50000</v>
      </c>
      <c r="G73" s="43">
        <v>50000</v>
      </c>
      <c r="H73" s="84"/>
    </row>
    <row r="74" spans="1:8" ht="61.5" customHeight="1">
      <c r="A74" s="27" t="s">
        <v>43</v>
      </c>
      <c r="B74" s="24" t="s">
        <v>44</v>
      </c>
      <c r="C74" s="43">
        <v>10000</v>
      </c>
      <c r="D74" s="42">
        <v>0</v>
      </c>
      <c r="E74" s="42">
        <f t="shared" si="1"/>
        <v>10000</v>
      </c>
      <c r="F74" s="43">
        <v>10000</v>
      </c>
      <c r="G74" s="43">
        <v>10000</v>
      </c>
      <c r="H74" s="84"/>
    </row>
    <row r="75" spans="1:8" ht="69" customHeight="1" hidden="1">
      <c r="A75" s="27" t="s">
        <v>61</v>
      </c>
      <c r="B75" s="24" t="s">
        <v>33</v>
      </c>
      <c r="C75" s="63">
        <v>0</v>
      </c>
      <c r="D75" s="63"/>
      <c r="E75" s="42">
        <f t="shared" si="1"/>
        <v>0</v>
      </c>
      <c r="F75" s="63">
        <v>0</v>
      </c>
      <c r="G75" s="63">
        <v>0</v>
      </c>
      <c r="H75" s="84"/>
    </row>
    <row r="76" spans="1:8" s="74" customFormat="1" ht="63" customHeight="1">
      <c r="A76" s="27" t="s">
        <v>256</v>
      </c>
      <c r="B76" s="24" t="s">
        <v>257</v>
      </c>
      <c r="C76" s="63">
        <v>0</v>
      </c>
      <c r="D76" s="63">
        <v>160500</v>
      </c>
      <c r="E76" s="42">
        <f t="shared" si="1"/>
        <v>160500</v>
      </c>
      <c r="F76" s="63">
        <v>0</v>
      </c>
      <c r="G76" s="63">
        <v>0</v>
      </c>
      <c r="H76" s="84"/>
    </row>
    <row r="77" spans="1:8" ht="87" customHeight="1" hidden="1">
      <c r="A77" s="27" t="s">
        <v>138</v>
      </c>
      <c r="B77" s="24" t="s">
        <v>127</v>
      </c>
      <c r="C77" s="62">
        <v>0</v>
      </c>
      <c r="D77" s="63"/>
      <c r="E77" s="42">
        <f t="shared" si="1"/>
        <v>0</v>
      </c>
      <c r="F77" s="62">
        <v>0</v>
      </c>
      <c r="G77" s="62">
        <v>0</v>
      </c>
      <c r="H77" s="84"/>
    </row>
    <row r="78" spans="1:8" ht="51.75" customHeight="1" hidden="1">
      <c r="A78" s="27" t="s">
        <v>216</v>
      </c>
      <c r="B78" s="21" t="s">
        <v>215</v>
      </c>
      <c r="C78" s="62">
        <v>0</v>
      </c>
      <c r="D78" s="63"/>
      <c r="E78" s="42">
        <f t="shared" si="1"/>
        <v>0</v>
      </c>
      <c r="F78" s="62">
        <v>0</v>
      </c>
      <c r="G78" s="62">
        <v>0</v>
      </c>
      <c r="H78" s="84"/>
    </row>
    <row r="79" spans="1:8" ht="30.75" customHeight="1">
      <c r="A79" s="27" t="s">
        <v>46</v>
      </c>
      <c r="B79" s="26" t="s">
        <v>45</v>
      </c>
      <c r="C79" s="43">
        <v>55000</v>
      </c>
      <c r="D79" s="42">
        <v>0</v>
      </c>
      <c r="E79" s="42">
        <f t="shared" si="1"/>
        <v>55000</v>
      </c>
      <c r="F79" s="43">
        <v>65000</v>
      </c>
      <c r="G79" s="43">
        <v>70000</v>
      </c>
      <c r="H79" s="84"/>
    </row>
    <row r="80" spans="1:8" ht="62.25" customHeight="1">
      <c r="A80" s="27" t="s">
        <v>183</v>
      </c>
      <c r="B80" s="26" t="s">
        <v>140</v>
      </c>
      <c r="C80" s="47">
        <v>585000</v>
      </c>
      <c r="D80" s="42">
        <v>0</v>
      </c>
      <c r="E80" s="42">
        <f t="shared" si="1"/>
        <v>585000</v>
      </c>
      <c r="F80" s="47">
        <v>590000</v>
      </c>
      <c r="G80" s="47">
        <v>595000</v>
      </c>
      <c r="H80" s="84"/>
    </row>
    <row r="81" spans="1:8" ht="41.25" customHeight="1">
      <c r="A81" s="27" t="s">
        <v>119</v>
      </c>
      <c r="B81" s="21" t="s">
        <v>32</v>
      </c>
      <c r="C81" s="47">
        <f>C82</f>
        <v>55000</v>
      </c>
      <c r="D81" s="47">
        <f>D82</f>
        <v>0</v>
      </c>
      <c r="E81" s="47">
        <f>E82</f>
        <v>55000</v>
      </c>
      <c r="F81" s="47">
        <f>F82</f>
        <v>60000</v>
      </c>
      <c r="G81" s="47">
        <f>G82</f>
        <v>65000</v>
      </c>
      <c r="H81" s="84"/>
    </row>
    <row r="82" spans="1:8" ht="43.5" customHeight="1">
      <c r="A82" s="28" t="s">
        <v>125</v>
      </c>
      <c r="B82" s="22" t="s">
        <v>90</v>
      </c>
      <c r="C82" s="55">
        <v>55000</v>
      </c>
      <c r="D82" s="55">
        <v>0</v>
      </c>
      <c r="E82" s="45">
        <f>C82+D82</f>
        <v>55000</v>
      </c>
      <c r="F82" s="55">
        <v>60000</v>
      </c>
      <c r="G82" s="55">
        <v>65000</v>
      </c>
      <c r="H82" s="84"/>
    </row>
    <row r="83" spans="1:8" ht="66" customHeight="1">
      <c r="A83" s="19" t="s">
        <v>142</v>
      </c>
      <c r="B83" s="21" t="s">
        <v>141</v>
      </c>
      <c r="C83" s="43">
        <v>15000</v>
      </c>
      <c r="D83" s="42">
        <v>0</v>
      </c>
      <c r="E83" s="42">
        <f>C83+D83</f>
        <v>15000</v>
      </c>
      <c r="F83" s="43">
        <v>15000</v>
      </c>
      <c r="G83" s="43">
        <v>15000</v>
      </c>
      <c r="H83" s="84"/>
    </row>
    <row r="84" spans="1:8" s="70" customFormat="1" ht="79.5" customHeight="1">
      <c r="A84" s="27" t="s">
        <v>241</v>
      </c>
      <c r="B84" s="21" t="s">
        <v>240</v>
      </c>
      <c r="C84" s="62">
        <v>83000</v>
      </c>
      <c r="D84" s="63">
        <v>145000</v>
      </c>
      <c r="E84" s="63">
        <f>C84+D84</f>
        <v>228000</v>
      </c>
      <c r="F84" s="62">
        <v>0</v>
      </c>
      <c r="G84" s="62">
        <v>0</v>
      </c>
      <c r="H84" s="84"/>
    </row>
    <row r="85" spans="1:8" s="71" customFormat="1" ht="69" customHeight="1">
      <c r="A85" s="19" t="s">
        <v>164</v>
      </c>
      <c r="B85" s="21" t="s">
        <v>165</v>
      </c>
      <c r="C85" s="62">
        <v>1000</v>
      </c>
      <c r="D85" s="63">
        <f>20100+1000</f>
        <v>21100</v>
      </c>
      <c r="E85" s="63">
        <f>C85+D85</f>
        <v>22100</v>
      </c>
      <c r="F85" s="62">
        <v>1000</v>
      </c>
      <c r="G85" s="62">
        <v>1000</v>
      </c>
      <c r="H85" s="84"/>
    </row>
    <row r="86" spans="1:9" s="70" customFormat="1" ht="48" customHeight="1">
      <c r="A86" s="30" t="s">
        <v>31</v>
      </c>
      <c r="B86" s="31" t="s">
        <v>30</v>
      </c>
      <c r="C86" s="42">
        <v>1129000</v>
      </c>
      <c r="D86" s="42">
        <f>1100000+45900</f>
        <v>1145900</v>
      </c>
      <c r="E86" s="42">
        <f>C86+D86</f>
        <v>2274900</v>
      </c>
      <c r="F86" s="42">
        <f>596900+25000+300000+0</f>
        <v>921900</v>
      </c>
      <c r="G86" s="42">
        <f>596900+25000+350000+0</f>
        <v>971900</v>
      </c>
      <c r="H86" s="84"/>
      <c r="I86" s="73"/>
    </row>
    <row r="87" spans="1:8" ht="25.5" customHeight="1" hidden="1">
      <c r="A87" s="30" t="s">
        <v>52</v>
      </c>
      <c r="B87" s="31" t="s">
        <v>51</v>
      </c>
      <c r="C87" s="47">
        <f>C88</f>
        <v>0</v>
      </c>
      <c r="D87" s="47"/>
      <c r="E87" s="47"/>
      <c r="F87" s="47">
        <f>F88</f>
        <v>0</v>
      </c>
      <c r="G87" s="47">
        <f>G88</f>
        <v>0</v>
      </c>
      <c r="H87" s="84"/>
    </row>
    <row r="88" spans="1:8" ht="35.25" customHeight="1" hidden="1">
      <c r="A88" s="30" t="s">
        <v>50</v>
      </c>
      <c r="B88" s="31" t="s">
        <v>49</v>
      </c>
      <c r="C88" s="50">
        <v>0</v>
      </c>
      <c r="D88" s="50"/>
      <c r="E88" s="50"/>
      <c r="F88" s="50">
        <v>0</v>
      </c>
      <c r="G88" s="50">
        <v>0</v>
      </c>
      <c r="H88" s="84"/>
    </row>
    <row r="89" spans="1:8" ht="32.25" customHeight="1">
      <c r="A89" s="33" t="s">
        <v>62</v>
      </c>
      <c r="B89" s="32" t="s">
        <v>63</v>
      </c>
      <c r="C89" s="49">
        <f>C90+C93+C154+C156</f>
        <v>537374936</v>
      </c>
      <c r="D89" s="49">
        <f>D90+D93+D154+D156</f>
        <v>5019360</v>
      </c>
      <c r="E89" s="49">
        <f>E90+E93+E154+E156</f>
        <v>542394296</v>
      </c>
      <c r="F89" s="49">
        <f>F90+F93+F154+F156</f>
        <v>538045629</v>
      </c>
      <c r="G89" s="49">
        <f>G90+G93+G154+G156</f>
        <v>541710600</v>
      </c>
      <c r="H89" s="84"/>
    </row>
    <row r="90" spans="1:8" ht="32.25" customHeight="1">
      <c r="A90" s="33" t="s">
        <v>92</v>
      </c>
      <c r="B90" s="32" t="s">
        <v>93</v>
      </c>
      <c r="C90" s="48">
        <f aca="true" t="shared" si="2" ref="C90:G91">C91</f>
        <v>4365694</v>
      </c>
      <c r="D90" s="48">
        <f t="shared" si="2"/>
        <v>0</v>
      </c>
      <c r="E90" s="48">
        <f t="shared" si="2"/>
        <v>4365694</v>
      </c>
      <c r="F90" s="49">
        <f t="shared" si="2"/>
        <v>795529</v>
      </c>
      <c r="G90" s="49">
        <f t="shared" si="2"/>
        <v>0</v>
      </c>
      <c r="H90" s="84"/>
    </row>
    <row r="91" spans="1:8" ht="43.5" customHeight="1">
      <c r="A91" s="19" t="s">
        <v>94</v>
      </c>
      <c r="B91" s="20" t="s">
        <v>112</v>
      </c>
      <c r="C91" s="48">
        <f t="shared" si="2"/>
        <v>4365694</v>
      </c>
      <c r="D91" s="48">
        <f t="shared" si="2"/>
        <v>0</v>
      </c>
      <c r="E91" s="48">
        <f t="shared" si="2"/>
        <v>4365694</v>
      </c>
      <c r="F91" s="49">
        <f t="shared" si="2"/>
        <v>795529</v>
      </c>
      <c r="G91" s="49">
        <f t="shared" si="2"/>
        <v>0</v>
      </c>
      <c r="H91" s="84"/>
    </row>
    <row r="92" spans="1:8" ht="38.25" customHeight="1">
      <c r="A92" s="19" t="s">
        <v>122</v>
      </c>
      <c r="B92" s="20" t="s">
        <v>95</v>
      </c>
      <c r="C92" s="47">
        <v>4365694</v>
      </c>
      <c r="D92" s="42">
        <v>0</v>
      </c>
      <c r="E92" s="42">
        <f>C92+D92</f>
        <v>4365694</v>
      </c>
      <c r="F92" s="42">
        <v>795529</v>
      </c>
      <c r="G92" s="42">
        <v>0</v>
      </c>
      <c r="H92" s="84"/>
    </row>
    <row r="93" spans="1:8" ht="50.25" customHeight="1">
      <c r="A93" s="37" t="s">
        <v>64</v>
      </c>
      <c r="B93" s="38" t="s">
        <v>65</v>
      </c>
      <c r="C93" s="48">
        <f>C94+C97+C113+C150</f>
        <v>452132200</v>
      </c>
      <c r="D93" s="48">
        <f>D94+D97+D113+D150</f>
        <v>5019360</v>
      </c>
      <c r="E93" s="48">
        <f>E94+E97+E113+E150</f>
        <v>457151560</v>
      </c>
      <c r="F93" s="48">
        <f>F94+F97+F113+F150</f>
        <v>483070100</v>
      </c>
      <c r="G93" s="48">
        <f>G94+G97+G113+G150</f>
        <v>482460600</v>
      </c>
      <c r="H93" s="84"/>
    </row>
    <row r="94" spans="1:8" ht="44.25" customHeight="1">
      <c r="A94" s="37" t="s">
        <v>66</v>
      </c>
      <c r="B94" s="32" t="s">
        <v>67</v>
      </c>
      <c r="C94" s="49">
        <f>C95+C96</f>
        <v>9371000</v>
      </c>
      <c r="D94" s="49">
        <f>D95+D96</f>
        <v>0</v>
      </c>
      <c r="E94" s="49">
        <f>E95+E96</f>
        <v>9371000</v>
      </c>
      <c r="F94" s="49">
        <f>F95+F96</f>
        <v>9371000</v>
      </c>
      <c r="G94" s="49">
        <f>G95+G96</f>
        <v>9339000</v>
      </c>
      <c r="H94" s="84"/>
    </row>
    <row r="95" spans="1:8" ht="43.5" customHeight="1">
      <c r="A95" s="39" t="s">
        <v>99</v>
      </c>
      <c r="B95" s="21" t="s">
        <v>68</v>
      </c>
      <c r="C95" s="43">
        <v>9371000</v>
      </c>
      <c r="D95" s="42">
        <v>0</v>
      </c>
      <c r="E95" s="42">
        <f>C95+D95</f>
        <v>9371000</v>
      </c>
      <c r="F95" s="43">
        <v>9371000</v>
      </c>
      <c r="G95" s="43">
        <v>9339000</v>
      </c>
      <c r="H95" s="84"/>
    </row>
    <row r="96" spans="1:8" ht="48" customHeight="1" hidden="1">
      <c r="A96" s="39" t="s">
        <v>204</v>
      </c>
      <c r="B96" s="21" t="s">
        <v>203</v>
      </c>
      <c r="C96" s="43">
        <v>0</v>
      </c>
      <c r="D96" s="42"/>
      <c r="E96" s="42"/>
      <c r="F96" s="43">
        <v>0</v>
      </c>
      <c r="G96" s="43">
        <v>0</v>
      </c>
      <c r="H96" s="84"/>
    </row>
    <row r="97" spans="1:8" ht="48" customHeight="1">
      <c r="A97" s="33" t="s">
        <v>172</v>
      </c>
      <c r="B97" s="32" t="s">
        <v>69</v>
      </c>
      <c r="C97" s="49">
        <f>C104+C103+C99</f>
        <v>5449300</v>
      </c>
      <c r="D97" s="49">
        <f>D104+D103+D99+D98</f>
        <v>4923960</v>
      </c>
      <c r="E97" s="49">
        <f>E104+E103+E99+E98</f>
        <v>10373260</v>
      </c>
      <c r="F97" s="49">
        <f>F104</f>
        <v>4987500</v>
      </c>
      <c r="G97" s="49">
        <f>G104</f>
        <v>5024500</v>
      </c>
      <c r="H97" s="84"/>
    </row>
    <row r="98" spans="1:8" ht="36" customHeight="1">
      <c r="A98" s="19" t="s">
        <v>263</v>
      </c>
      <c r="B98" s="20" t="s">
        <v>253</v>
      </c>
      <c r="C98" s="69"/>
      <c r="D98" s="69">
        <v>1604216</v>
      </c>
      <c r="E98" s="69">
        <f aca="true" t="shared" si="3" ref="E98:E103">D98+C98</f>
        <v>1604216</v>
      </c>
      <c r="F98" s="69">
        <v>0</v>
      </c>
      <c r="G98" s="69">
        <v>0</v>
      </c>
      <c r="H98" s="84"/>
    </row>
    <row r="99" spans="1:8" ht="42" customHeight="1">
      <c r="A99" s="33" t="s">
        <v>262</v>
      </c>
      <c r="B99" s="32" t="s">
        <v>246</v>
      </c>
      <c r="C99" s="49"/>
      <c r="D99" s="89">
        <f>212900+1823400+796944</f>
        <v>2833244</v>
      </c>
      <c r="E99" s="89">
        <f t="shared" si="3"/>
        <v>2833244</v>
      </c>
      <c r="F99" s="49">
        <v>0</v>
      </c>
      <c r="G99" s="49">
        <v>0</v>
      </c>
      <c r="H99" s="84"/>
    </row>
    <row r="100" spans="1:8" ht="45" customHeight="1">
      <c r="A100" s="19" t="s">
        <v>258</v>
      </c>
      <c r="B100" s="20" t="s">
        <v>246</v>
      </c>
      <c r="C100" s="49"/>
      <c r="D100" s="69">
        <v>796944</v>
      </c>
      <c r="E100" s="69">
        <f t="shared" si="3"/>
        <v>796944</v>
      </c>
      <c r="F100" s="49">
        <v>0</v>
      </c>
      <c r="G100" s="49">
        <v>0</v>
      </c>
      <c r="H100" s="84"/>
    </row>
    <row r="101" spans="1:8" ht="45" customHeight="1">
      <c r="A101" s="19" t="s">
        <v>259</v>
      </c>
      <c r="B101" s="20" t="s">
        <v>246</v>
      </c>
      <c r="C101" s="49"/>
      <c r="D101" s="69">
        <v>1823400</v>
      </c>
      <c r="E101" s="69">
        <f t="shared" si="3"/>
        <v>1823400</v>
      </c>
      <c r="F101" s="49">
        <v>0</v>
      </c>
      <c r="G101" s="49">
        <v>0</v>
      </c>
      <c r="H101" s="84"/>
    </row>
    <row r="102" spans="1:8" ht="63" customHeight="1">
      <c r="A102" s="19" t="s">
        <v>260</v>
      </c>
      <c r="B102" s="20" t="s">
        <v>246</v>
      </c>
      <c r="C102" s="49"/>
      <c r="D102" s="69">
        <v>212900</v>
      </c>
      <c r="E102" s="69">
        <f t="shared" si="3"/>
        <v>212900</v>
      </c>
      <c r="F102" s="49">
        <v>0</v>
      </c>
      <c r="G102" s="49">
        <v>0</v>
      </c>
      <c r="H102" s="84"/>
    </row>
    <row r="103" spans="1:8" s="74" customFormat="1" ht="60" customHeight="1">
      <c r="A103" s="19" t="s">
        <v>247</v>
      </c>
      <c r="B103" s="20" t="s">
        <v>248</v>
      </c>
      <c r="C103" s="49"/>
      <c r="D103" s="49">
        <f>267550+267550</f>
        <v>535100</v>
      </c>
      <c r="E103" s="49">
        <f t="shared" si="3"/>
        <v>535100</v>
      </c>
      <c r="F103" s="49">
        <v>0</v>
      </c>
      <c r="G103" s="49">
        <v>0</v>
      </c>
      <c r="H103" s="84"/>
    </row>
    <row r="104" spans="1:8" ht="18.75" customHeight="1">
      <c r="A104" s="33" t="s">
        <v>70</v>
      </c>
      <c r="B104" s="32" t="s">
        <v>71</v>
      </c>
      <c r="C104" s="48">
        <f>C105</f>
        <v>5449300</v>
      </c>
      <c r="D104" s="48">
        <f>D105</f>
        <v>-48600</v>
      </c>
      <c r="E104" s="48">
        <f>E105</f>
        <v>5400700</v>
      </c>
      <c r="F104" s="48">
        <f>F105</f>
        <v>4987500</v>
      </c>
      <c r="G104" s="48">
        <f>G105</f>
        <v>5024500</v>
      </c>
      <c r="H104" s="84"/>
    </row>
    <row r="105" spans="1:8" ht="27" customHeight="1">
      <c r="A105" s="19" t="s">
        <v>261</v>
      </c>
      <c r="B105" s="20" t="s">
        <v>72</v>
      </c>
      <c r="C105" s="50">
        <f>C106+C107+C108+C109+C110+C112</f>
        <v>5449300</v>
      </c>
      <c r="D105" s="50">
        <f>D106+D107+D108+D109+D110+D112</f>
        <v>-48600</v>
      </c>
      <c r="E105" s="50">
        <f>E106+E107+E108+E109+E110+E112</f>
        <v>5400700</v>
      </c>
      <c r="F105" s="50">
        <f>SUM(F106:F112)</f>
        <v>4987500</v>
      </c>
      <c r="G105" s="50">
        <f>SUM(G106:G112)</f>
        <v>5024500</v>
      </c>
      <c r="H105" s="84"/>
    </row>
    <row r="106" spans="1:8" ht="84.75" customHeight="1">
      <c r="A106" s="19" t="s">
        <v>100</v>
      </c>
      <c r="B106" s="20" t="s">
        <v>72</v>
      </c>
      <c r="C106" s="43">
        <v>600900</v>
      </c>
      <c r="D106" s="42">
        <v>0</v>
      </c>
      <c r="E106" s="42">
        <f aca="true" t="shared" si="4" ref="E106:E112">C106+D106</f>
        <v>600900</v>
      </c>
      <c r="F106" s="43">
        <v>553600</v>
      </c>
      <c r="G106" s="43">
        <v>517400</v>
      </c>
      <c r="H106" s="84"/>
    </row>
    <row r="107" spans="1:8" ht="75.75" customHeight="1">
      <c r="A107" s="19" t="s">
        <v>101</v>
      </c>
      <c r="B107" s="20" t="s">
        <v>72</v>
      </c>
      <c r="C107" s="43">
        <v>1806000</v>
      </c>
      <c r="D107" s="42">
        <v>0</v>
      </c>
      <c r="E107" s="42">
        <f t="shared" si="4"/>
        <v>1806000</v>
      </c>
      <c r="F107" s="43">
        <v>1936500</v>
      </c>
      <c r="G107" s="43">
        <v>2009700</v>
      </c>
      <c r="H107" s="84"/>
    </row>
    <row r="108" spans="1:8" s="10" customFormat="1" ht="44.25" customHeight="1">
      <c r="A108" s="19" t="s">
        <v>170</v>
      </c>
      <c r="B108" s="21" t="s">
        <v>72</v>
      </c>
      <c r="C108" s="43">
        <v>2486000</v>
      </c>
      <c r="D108" s="42">
        <v>0</v>
      </c>
      <c r="E108" s="42">
        <f t="shared" si="4"/>
        <v>2486000</v>
      </c>
      <c r="F108" s="43">
        <v>2486000</v>
      </c>
      <c r="G108" s="43">
        <v>2486000</v>
      </c>
      <c r="H108" s="85"/>
    </row>
    <row r="109" spans="1:8" s="10" customFormat="1" ht="59.25" customHeight="1">
      <c r="A109" s="19" t="s">
        <v>249</v>
      </c>
      <c r="B109" s="21" t="s">
        <v>72</v>
      </c>
      <c r="C109" s="43"/>
      <c r="D109" s="42">
        <v>496400</v>
      </c>
      <c r="E109" s="42">
        <f>D109+C109</f>
        <v>496400</v>
      </c>
      <c r="F109" s="43"/>
      <c r="G109" s="43"/>
      <c r="H109" s="85"/>
    </row>
    <row r="110" spans="1:8" s="10" customFormat="1" ht="60.75" customHeight="1">
      <c r="A110" s="19" t="s">
        <v>222</v>
      </c>
      <c r="B110" s="21" t="s">
        <v>72</v>
      </c>
      <c r="C110" s="43">
        <v>11400</v>
      </c>
      <c r="D110" s="42">
        <v>0</v>
      </c>
      <c r="E110" s="42">
        <f t="shared" si="4"/>
        <v>11400</v>
      </c>
      <c r="F110" s="43">
        <v>11400</v>
      </c>
      <c r="G110" s="43">
        <v>11400</v>
      </c>
      <c r="H110" s="85"/>
    </row>
    <row r="111" spans="1:8" s="10" customFormat="1" ht="51.75" customHeight="1" hidden="1">
      <c r="A111" s="19" t="s">
        <v>213</v>
      </c>
      <c r="B111" s="21" t="s">
        <v>72</v>
      </c>
      <c r="C111" s="43">
        <v>1176772</v>
      </c>
      <c r="D111" s="42">
        <v>-1176772</v>
      </c>
      <c r="E111" s="42">
        <f t="shared" si="4"/>
        <v>0</v>
      </c>
      <c r="F111" s="43">
        <v>0</v>
      </c>
      <c r="G111" s="43">
        <v>0</v>
      </c>
      <c r="H111" s="85"/>
    </row>
    <row r="112" spans="1:8" s="10" customFormat="1" ht="75.75" customHeight="1" hidden="1">
      <c r="A112" s="19" t="s">
        <v>232</v>
      </c>
      <c r="B112" s="21" t="s">
        <v>72</v>
      </c>
      <c r="C112" s="62">
        <v>545000</v>
      </c>
      <c r="D112" s="63">
        <v>-545000</v>
      </c>
      <c r="E112" s="63">
        <f t="shared" si="4"/>
        <v>0</v>
      </c>
      <c r="F112" s="62">
        <v>0</v>
      </c>
      <c r="G112" s="62">
        <v>0</v>
      </c>
      <c r="H112" s="85" t="s">
        <v>252</v>
      </c>
    </row>
    <row r="113" spans="1:8" ht="45" customHeight="1">
      <c r="A113" s="33" t="s">
        <v>73</v>
      </c>
      <c r="B113" s="32" t="s">
        <v>74</v>
      </c>
      <c r="C113" s="54">
        <f>C114+C115+C116+C117+C120+C123</f>
        <v>436972700</v>
      </c>
      <c r="D113" s="54">
        <f>D114+D115+D116+D117+D120+D123</f>
        <v>271020</v>
      </c>
      <c r="E113" s="54">
        <f>E114+E115+E116+E117+E120+E123</f>
        <v>437243720</v>
      </c>
      <c r="F113" s="54">
        <f>F114+F115+F116+F117+F120+F123</f>
        <v>468701400</v>
      </c>
      <c r="G113" s="54">
        <f>G114+G115+G116+G117+G120+G123</f>
        <v>468086900</v>
      </c>
      <c r="H113" s="84"/>
    </row>
    <row r="114" spans="1:8" ht="43.5" customHeight="1">
      <c r="A114" s="19" t="s">
        <v>173</v>
      </c>
      <c r="B114" s="21" t="s">
        <v>75</v>
      </c>
      <c r="C114" s="43">
        <v>2915900</v>
      </c>
      <c r="D114" s="42">
        <v>-291600</v>
      </c>
      <c r="E114" s="42">
        <f>C114+D114</f>
        <v>2624300</v>
      </c>
      <c r="F114" s="43">
        <v>2740400</v>
      </c>
      <c r="G114" s="43">
        <v>2938000</v>
      </c>
      <c r="H114" s="84"/>
    </row>
    <row r="115" spans="1:8" ht="59.25" customHeight="1">
      <c r="A115" s="19" t="s">
        <v>226</v>
      </c>
      <c r="B115" s="21" t="s">
        <v>223</v>
      </c>
      <c r="C115" s="43">
        <v>0</v>
      </c>
      <c r="D115" s="42">
        <v>0</v>
      </c>
      <c r="E115" s="42">
        <f>C115+D115</f>
        <v>0</v>
      </c>
      <c r="F115" s="43">
        <v>28000</v>
      </c>
      <c r="G115" s="43">
        <v>0</v>
      </c>
      <c r="H115" s="84"/>
    </row>
    <row r="116" spans="1:8" ht="58.5" customHeight="1">
      <c r="A116" s="34" t="s">
        <v>102</v>
      </c>
      <c r="B116" s="21" t="s">
        <v>76</v>
      </c>
      <c r="C116" s="62">
        <v>32170400</v>
      </c>
      <c r="D116" s="63">
        <v>0</v>
      </c>
      <c r="E116" s="63">
        <f>C116+D116</f>
        <v>32170400</v>
      </c>
      <c r="F116" s="62">
        <v>0</v>
      </c>
      <c r="G116" s="62">
        <v>0</v>
      </c>
      <c r="H116" s="84"/>
    </row>
    <row r="117" spans="1:8" ht="95.25" customHeight="1">
      <c r="A117" s="34" t="s">
        <v>233</v>
      </c>
      <c r="B117" s="21" t="s">
        <v>77</v>
      </c>
      <c r="C117" s="59">
        <v>9852900</v>
      </c>
      <c r="D117" s="59">
        <v>0</v>
      </c>
      <c r="E117" s="59">
        <f>E118+E119</f>
        <v>9852900</v>
      </c>
      <c r="F117" s="59">
        <f>F118+F119</f>
        <v>0</v>
      </c>
      <c r="G117" s="59">
        <f>G118+G119</f>
        <v>0</v>
      </c>
      <c r="H117" s="84"/>
    </row>
    <row r="118" spans="1:8" ht="84" customHeight="1">
      <c r="A118" s="67" t="s">
        <v>234</v>
      </c>
      <c r="B118" s="22" t="s">
        <v>77</v>
      </c>
      <c r="C118" s="44">
        <v>9612600</v>
      </c>
      <c r="D118" s="45">
        <v>0</v>
      </c>
      <c r="E118" s="45">
        <f>C118+D118</f>
        <v>9612600</v>
      </c>
      <c r="F118" s="44">
        <v>0</v>
      </c>
      <c r="G118" s="44">
        <v>0</v>
      </c>
      <c r="H118" s="84"/>
    </row>
    <row r="119" spans="1:8" ht="119.25" customHeight="1">
      <c r="A119" s="68" t="s">
        <v>235</v>
      </c>
      <c r="B119" s="22" t="s">
        <v>77</v>
      </c>
      <c r="C119" s="44">
        <v>240300</v>
      </c>
      <c r="D119" s="45">
        <v>0</v>
      </c>
      <c r="E119" s="45">
        <f>C119+D119</f>
        <v>240300</v>
      </c>
      <c r="F119" s="44">
        <v>0</v>
      </c>
      <c r="G119" s="44">
        <v>0</v>
      </c>
      <c r="H119" s="84"/>
    </row>
    <row r="120" spans="1:8" ht="62.25" customHeight="1">
      <c r="A120" s="34" t="s">
        <v>185</v>
      </c>
      <c r="B120" s="21" t="s">
        <v>184</v>
      </c>
      <c r="C120" s="43">
        <f>C121+C122</f>
        <v>5808000</v>
      </c>
      <c r="D120" s="43">
        <f>D121+D122</f>
        <v>0</v>
      </c>
      <c r="E120" s="43">
        <f>E121+E122</f>
        <v>5808000</v>
      </c>
      <c r="F120" s="43">
        <f>F121+F122</f>
        <v>2904000</v>
      </c>
      <c r="G120" s="43">
        <f>G121+G122</f>
        <v>1452000</v>
      </c>
      <c r="H120" s="84"/>
    </row>
    <row r="121" spans="1:8" ht="27.75" customHeight="1">
      <c r="A121" s="66" t="s">
        <v>136</v>
      </c>
      <c r="B121" s="22" t="s">
        <v>184</v>
      </c>
      <c r="C121" s="46">
        <v>200300</v>
      </c>
      <c r="D121" s="55">
        <v>0</v>
      </c>
      <c r="E121" s="45">
        <f>C121+D121</f>
        <v>200300</v>
      </c>
      <c r="F121" s="46">
        <v>113800</v>
      </c>
      <c r="G121" s="46">
        <v>77700</v>
      </c>
      <c r="H121" s="84"/>
    </row>
    <row r="122" spans="1:8" ht="24.75" customHeight="1">
      <c r="A122" s="66" t="s">
        <v>137</v>
      </c>
      <c r="B122" s="22" t="s">
        <v>184</v>
      </c>
      <c r="C122" s="46">
        <v>5607700</v>
      </c>
      <c r="D122" s="55">
        <v>0</v>
      </c>
      <c r="E122" s="45">
        <f>C122+D122</f>
        <v>5607700</v>
      </c>
      <c r="F122" s="46">
        <v>2790200</v>
      </c>
      <c r="G122" s="46">
        <v>1374300</v>
      </c>
      <c r="H122" s="84"/>
    </row>
    <row r="123" spans="1:8" ht="24.75" customHeight="1">
      <c r="A123" s="33" t="s">
        <v>78</v>
      </c>
      <c r="B123" s="32" t="s">
        <v>79</v>
      </c>
      <c r="C123" s="51">
        <f>C124</f>
        <v>386225500</v>
      </c>
      <c r="D123" s="51">
        <f>D124</f>
        <v>562620</v>
      </c>
      <c r="E123" s="51">
        <f>E124</f>
        <v>386788120</v>
      </c>
      <c r="F123" s="51">
        <f>F124</f>
        <v>463029000</v>
      </c>
      <c r="G123" s="51">
        <f>G124</f>
        <v>463696900</v>
      </c>
      <c r="H123" s="84"/>
    </row>
    <row r="124" spans="1:8" ht="18.75">
      <c r="A124" s="19" t="s">
        <v>80</v>
      </c>
      <c r="B124" s="21" t="s">
        <v>81</v>
      </c>
      <c r="C124" s="52">
        <f>C125+C126+C129+C130+C131+C132+C133+C134+C135+C138+C141+C142+C143+C144+C145+C148+C149</f>
        <v>386225500</v>
      </c>
      <c r="D124" s="52">
        <f>D125+D126+D129+D130+D131+D132+D133+D134+D135+D138+D141+D142+D143+D144+D145+D148+D149+D146+D147</f>
        <v>562620</v>
      </c>
      <c r="E124" s="52">
        <f>E125+E126+E129+E130+E131+E132+E133+E134+E135+E138+E141+E142+E143+E144+E145+E148+E149+E146+E147</f>
        <v>386788120</v>
      </c>
      <c r="F124" s="52">
        <f>F125+F126+F129+F130+F131+F132+F133+F134+F135+F138+F141+F142+F143+F144+F145+F148+F149</f>
        <v>463029000</v>
      </c>
      <c r="G124" s="52">
        <f>G125+G126+G129+G130+G131+G132+G133+G134+G135+G138+G141+G142+G143+G144+G145+G148+G149</f>
        <v>463696900</v>
      </c>
      <c r="H124" s="84"/>
    </row>
    <row r="125" spans="1:8" ht="56.25">
      <c r="A125" s="34" t="s">
        <v>102</v>
      </c>
      <c r="B125" s="21" t="s">
        <v>81</v>
      </c>
      <c r="C125" s="43">
        <v>0</v>
      </c>
      <c r="D125" s="43">
        <v>0</v>
      </c>
      <c r="E125" s="42">
        <f>C125+D125</f>
        <v>0</v>
      </c>
      <c r="F125" s="43">
        <v>30886200</v>
      </c>
      <c r="G125" s="43">
        <v>30886200</v>
      </c>
      <c r="H125" s="84"/>
    </row>
    <row r="126" spans="1:8" ht="81" customHeight="1">
      <c r="A126" s="34" t="s">
        <v>126</v>
      </c>
      <c r="B126" s="21" t="s">
        <v>81</v>
      </c>
      <c r="C126" s="47">
        <v>0</v>
      </c>
      <c r="D126" s="47">
        <v>0</v>
      </c>
      <c r="E126" s="47">
        <f>E127+E128</f>
        <v>0</v>
      </c>
      <c r="F126" s="47">
        <f>F127+F128</f>
        <v>9837300</v>
      </c>
      <c r="G126" s="47">
        <f>G127+G128</f>
        <v>9802900</v>
      </c>
      <c r="H126" s="84"/>
    </row>
    <row r="127" spans="1:8" ht="75">
      <c r="A127" s="67" t="s">
        <v>111</v>
      </c>
      <c r="B127" s="21" t="s">
        <v>81</v>
      </c>
      <c r="C127" s="46">
        <v>0</v>
      </c>
      <c r="D127" s="46">
        <v>0</v>
      </c>
      <c r="E127" s="45">
        <f>C127+D127</f>
        <v>0</v>
      </c>
      <c r="F127" s="46">
        <v>9597400</v>
      </c>
      <c r="G127" s="46">
        <v>9563800</v>
      </c>
      <c r="H127" s="84"/>
    </row>
    <row r="128" spans="1:8" ht="112.5">
      <c r="A128" s="68" t="s">
        <v>110</v>
      </c>
      <c r="B128" s="21" t="s">
        <v>81</v>
      </c>
      <c r="C128" s="46">
        <v>0</v>
      </c>
      <c r="D128" s="46">
        <v>0</v>
      </c>
      <c r="E128" s="45">
        <f>C128+D128</f>
        <v>0</v>
      </c>
      <c r="F128" s="46">
        <v>239900</v>
      </c>
      <c r="G128" s="46">
        <v>239100</v>
      </c>
      <c r="H128" s="84"/>
    </row>
    <row r="129" spans="1:8" ht="102.75" customHeight="1">
      <c r="A129" s="19" t="s">
        <v>103</v>
      </c>
      <c r="B129" s="21" t="s">
        <v>81</v>
      </c>
      <c r="C129" s="43">
        <v>2643000</v>
      </c>
      <c r="D129" s="42">
        <v>0</v>
      </c>
      <c r="E129" s="42">
        <f aca="true" t="shared" si="5" ref="E129:E134">C129+D129</f>
        <v>2643000</v>
      </c>
      <c r="F129" s="43">
        <v>2643000</v>
      </c>
      <c r="G129" s="43">
        <v>2643000</v>
      </c>
      <c r="H129" s="84"/>
    </row>
    <row r="130" spans="1:8" ht="99" customHeight="1">
      <c r="A130" s="19" t="s">
        <v>104</v>
      </c>
      <c r="B130" s="21" t="s">
        <v>81</v>
      </c>
      <c r="C130" s="43">
        <v>807900</v>
      </c>
      <c r="D130" s="42">
        <v>0</v>
      </c>
      <c r="E130" s="42">
        <f t="shared" si="5"/>
        <v>807900</v>
      </c>
      <c r="F130" s="43">
        <v>807900</v>
      </c>
      <c r="G130" s="43">
        <v>807900</v>
      </c>
      <c r="H130" s="84"/>
    </row>
    <row r="131" spans="1:8" ht="64.5" customHeight="1">
      <c r="A131" s="19" t="s">
        <v>221</v>
      </c>
      <c r="B131" s="21" t="s">
        <v>81</v>
      </c>
      <c r="C131" s="43">
        <v>881000</v>
      </c>
      <c r="D131" s="42">
        <v>0</v>
      </c>
      <c r="E131" s="42">
        <f t="shared" si="5"/>
        <v>881000</v>
      </c>
      <c r="F131" s="43">
        <v>881000</v>
      </c>
      <c r="G131" s="43">
        <v>881000</v>
      </c>
      <c r="H131" s="84"/>
    </row>
    <row r="132" spans="1:8" ht="66" customHeight="1">
      <c r="A132" s="19" t="s">
        <v>105</v>
      </c>
      <c r="B132" s="21" t="s">
        <v>81</v>
      </c>
      <c r="C132" s="43">
        <v>187951000</v>
      </c>
      <c r="D132" s="42">
        <v>0</v>
      </c>
      <c r="E132" s="42">
        <f t="shared" si="5"/>
        <v>187951000</v>
      </c>
      <c r="F132" s="43">
        <v>220804300</v>
      </c>
      <c r="G132" s="43">
        <v>229383100</v>
      </c>
      <c r="H132" s="84"/>
    </row>
    <row r="133" spans="1:8" ht="74.25" customHeight="1">
      <c r="A133" s="19" t="s">
        <v>218</v>
      </c>
      <c r="B133" s="21" t="s">
        <v>81</v>
      </c>
      <c r="C133" s="43">
        <v>174966900</v>
      </c>
      <c r="D133" s="42">
        <v>0</v>
      </c>
      <c r="E133" s="42">
        <f t="shared" si="5"/>
        <v>174966900</v>
      </c>
      <c r="F133" s="43">
        <v>177959100</v>
      </c>
      <c r="G133" s="43">
        <v>169651600</v>
      </c>
      <c r="H133" s="84"/>
    </row>
    <row r="134" spans="1:8" ht="96.75" customHeight="1">
      <c r="A134" s="19" t="s">
        <v>106</v>
      </c>
      <c r="B134" s="21" t="s">
        <v>81</v>
      </c>
      <c r="C134" s="43">
        <v>1339300</v>
      </c>
      <c r="D134" s="42">
        <v>0</v>
      </c>
      <c r="E134" s="42">
        <f t="shared" si="5"/>
        <v>1339300</v>
      </c>
      <c r="F134" s="43">
        <v>1339300</v>
      </c>
      <c r="G134" s="43">
        <v>1339300</v>
      </c>
      <c r="H134" s="84"/>
    </row>
    <row r="135" spans="1:8" ht="74.25" customHeight="1">
      <c r="A135" s="19" t="s">
        <v>167</v>
      </c>
      <c r="B135" s="21" t="s">
        <v>81</v>
      </c>
      <c r="C135" s="53">
        <f>C136+C137</f>
        <v>1611800</v>
      </c>
      <c r="D135" s="53">
        <f>D136+D137</f>
        <v>0</v>
      </c>
      <c r="E135" s="53">
        <f>E136+E137</f>
        <v>1611800</v>
      </c>
      <c r="F135" s="53">
        <f>F136+F137</f>
        <v>1828100</v>
      </c>
      <c r="G135" s="53">
        <f>G136+G137</f>
        <v>1926900</v>
      </c>
      <c r="H135" s="90"/>
    </row>
    <row r="136" spans="1:8" ht="37.5">
      <c r="A136" s="66" t="s">
        <v>168</v>
      </c>
      <c r="B136" s="22" t="s">
        <v>81</v>
      </c>
      <c r="C136" s="46">
        <v>30600</v>
      </c>
      <c r="D136" s="55">
        <v>0</v>
      </c>
      <c r="E136" s="45">
        <f>C136+D136</f>
        <v>30600</v>
      </c>
      <c r="F136" s="46">
        <v>30600</v>
      </c>
      <c r="G136" s="46">
        <v>30600</v>
      </c>
      <c r="H136" s="90"/>
    </row>
    <row r="137" spans="1:8" ht="33" customHeight="1">
      <c r="A137" s="66" t="s">
        <v>169</v>
      </c>
      <c r="B137" s="22" t="s">
        <v>81</v>
      </c>
      <c r="C137" s="46">
        <v>1581200</v>
      </c>
      <c r="D137" s="55">
        <v>0</v>
      </c>
      <c r="E137" s="45">
        <f>C137+D137</f>
        <v>1581200</v>
      </c>
      <c r="F137" s="46">
        <v>1797500</v>
      </c>
      <c r="G137" s="46">
        <v>1896300</v>
      </c>
      <c r="H137" s="91"/>
    </row>
    <row r="138" spans="1:8" ht="105" customHeight="1">
      <c r="A138" s="19" t="s">
        <v>107</v>
      </c>
      <c r="B138" s="21" t="s">
        <v>81</v>
      </c>
      <c r="C138" s="47">
        <f>C139+C140</f>
        <v>3936500</v>
      </c>
      <c r="D138" s="47">
        <f>D139+D140</f>
        <v>0</v>
      </c>
      <c r="E138" s="47">
        <f>E139+E140</f>
        <v>3936500</v>
      </c>
      <c r="F138" s="47">
        <f>F139+F140</f>
        <v>4212800</v>
      </c>
      <c r="G138" s="47">
        <f>G139+G140</f>
        <v>4440300</v>
      </c>
      <c r="H138" s="84"/>
    </row>
    <row r="139" spans="1:8" ht="25.5" customHeight="1">
      <c r="A139" s="66" t="s">
        <v>97</v>
      </c>
      <c r="B139" s="22" t="s">
        <v>81</v>
      </c>
      <c r="C139" s="46">
        <v>26400</v>
      </c>
      <c r="D139" s="55">
        <v>0</v>
      </c>
      <c r="E139" s="45">
        <f aca="true" t="shared" si="6" ref="E139:E149">C139+D139</f>
        <v>26400</v>
      </c>
      <c r="F139" s="46">
        <v>26400</v>
      </c>
      <c r="G139" s="46">
        <v>26400</v>
      </c>
      <c r="H139" s="84"/>
    </row>
    <row r="140" spans="1:8" ht="26.25" customHeight="1">
      <c r="A140" s="66" t="s">
        <v>98</v>
      </c>
      <c r="B140" s="22" t="s">
        <v>81</v>
      </c>
      <c r="C140" s="46">
        <v>3910100</v>
      </c>
      <c r="D140" s="55">
        <v>0</v>
      </c>
      <c r="E140" s="45">
        <f t="shared" si="6"/>
        <v>3910100</v>
      </c>
      <c r="F140" s="46">
        <v>4186400</v>
      </c>
      <c r="G140" s="46">
        <v>4413900</v>
      </c>
      <c r="H140" s="84"/>
    </row>
    <row r="141" spans="1:8" ht="40.5" customHeight="1">
      <c r="A141" s="19" t="s">
        <v>108</v>
      </c>
      <c r="B141" s="20" t="s">
        <v>81</v>
      </c>
      <c r="C141" s="43">
        <v>10068600</v>
      </c>
      <c r="D141" s="42">
        <v>0</v>
      </c>
      <c r="E141" s="42">
        <f t="shared" si="6"/>
        <v>10068600</v>
      </c>
      <c r="F141" s="43">
        <v>10068600</v>
      </c>
      <c r="G141" s="43">
        <v>10068600</v>
      </c>
      <c r="H141" s="90"/>
    </row>
    <row r="142" spans="1:8" ht="37.5">
      <c r="A142" s="19" t="s">
        <v>109</v>
      </c>
      <c r="B142" s="21" t="s">
        <v>81</v>
      </c>
      <c r="C142" s="43">
        <v>799500</v>
      </c>
      <c r="D142" s="42">
        <v>0</v>
      </c>
      <c r="E142" s="42">
        <f t="shared" si="6"/>
        <v>799500</v>
      </c>
      <c r="F142" s="43">
        <v>799500</v>
      </c>
      <c r="G142" s="43">
        <v>799500</v>
      </c>
      <c r="H142" s="84"/>
    </row>
    <row r="143" spans="1:8" ht="102.75" customHeight="1">
      <c r="A143" s="19" t="s">
        <v>171</v>
      </c>
      <c r="B143" s="21" t="s">
        <v>81</v>
      </c>
      <c r="C143" s="43">
        <v>6000</v>
      </c>
      <c r="D143" s="42">
        <v>0</v>
      </c>
      <c r="E143" s="42">
        <f t="shared" si="6"/>
        <v>6000</v>
      </c>
      <c r="F143" s="43">
        <v>6000</v>
      </c>
      <c r="G143" s="43">
        <v>6000</v>
      </c>
      <c r="H143" s="84"/>
    </row>
    <row r="144" spans="1:8" ht="73.5" customHeight="1">
      <c r="A144" s="19" t="s">
        <v>96</v>
      </c>
      <c r="B144" s="21" t="s">
        <v>81</v>
      </c>
      <c r="C144" s="43">
        <v>7900</v>
      </c>
      <c r="D144" s="42">
        <v>0</v>
      </c>
      <c r="E144" s="42">
        <f t="shared" si="6"/>
        <v>7900</v>
      </c>
      <c r="F144" s="43">
        <v>16500</v>
      </c>
      <c r="G144" s="43">
        <v>16500</v>
      </c>
      <c r="H144" s="84"/>
    </row>
    <row r="145" spans="1:8" ht="88.5" customHeight="1">
      <c r="A145" s="19" t="s">
        <v>139</v>
      </c>
      <c r="B145" s="21" t="s">
        <v>81</v>
      </c>
      <c r="C145" s="43">
        <v>321000</v>
      </c>
      <c r="D145" s="42">
        <v>0</v>
      </c>
      <c r="E145" s="42">
        <f t="shared" si="6"/>
        <v>321000</v>
      </c>
      <c r="F145" s="43">
        <v>473000</v>
      </c>
      <c r="G145" s="43">
        <v>473000</v>
      </c>
      <c r="H145" s="84"/>
    </row>
    <row r="146" spans="1:8" ht="65.25" customHeight="1">
      <c r="A146" s="19" t="s">
        <v>251</v>
      </c>
      <c r="B146" s="21" t="s">
        <v>81</v>
      </c>
      <c r="C146" s="43"/>
      <c r="D146" s="42">
        <v>17620</v>
      </c>
      <c r="E146" s="42">
        <f>C146+D146</f>
        <v>17620</v>
      </c>
      <c r="F146" s="43"/>
      <c r="G146" s="43"/>
      <c r="H146" s="84"/>
    </row>
    <row r="147" spans="1:8" ht="49.5" customHeight="1">
      <c r="A147" s="19" t="s">
        <v>250</v>
      </c>
      <c r="B147" s="21" t="s">
        <v>81</v>
      </c>
      <c r="C147" s="43"/>
      <c r="D147" s="42">
        <v>545000</v>
      </c>
      <c r="E147" s="42">
        <f>D147+C147</f>
        <v>545000</v>
      </c>
      <c r="F147" s="43"/>
      <c r="G147" s="43"/>
      <c r="H147" s="84"/>
    </row>
    <row r="148" spans="1:8" ht="96" customHeight="1">
      <c r="A148" s="19" t="s">
        <v>144</v>
      </c>
      <c r="B148" s="21" t="s">
        <v>81</v>
      </c>
      <c r="C148" s="43">
        <v>837400</v>
      </c>
      <c r="D148" s="42">
        <v>0</v>
      </c>
      <c r="E148" s="42">
        <f t="shared" si="6"/>
        <v>837400</v>
      </c>
      <c r="F148" s="43">
        <v>418700</v>
      </c>
      <c r="G148" s="43">
        <v>523400</v>
      </c>
      <c r="H148" s="84"/>
    </row>
    <row r="149" spans="1:8" ht="96" customHeight="1">
      <c r="A149" s="19" t="s">
        <v>205</v>
      </c>
      <c r="B149" s="21" t="s">
        <v>81</v>
      </c>
      <c r="C149" s="43">
        <v>47700</v>
      </c>
      <c r="D149" s="42">
        <v>0</v>
      </c>
      <c r="E149" s="42">
        <f t="shared" si="6"/>
        <v>47700</v>
      </c>
      <c r="F149" s="43">
        <v>47700</v>
      </c>
      <c r="G149" s="43">
        <v>47700</v>
      </c>
      <c r="H149" s="84"/>
    </row>
    <row r="150" spans="1:8" ht="30.75" customHeight="1">
      <c r="A150" s="33" t="s">
        <v>82</v>
      </c>
      <c r="B150" s="35" t="s">
        <v>83</v>
      </c>
      <c r="C150" s="54">
        <f>C151+C152+C153</f>
        <v>339200</v>
      </c>
      <c r="D150" s="54">
        <f>D151+D152+D153</f>
        <v>-175620</v>
      </c>
      <c r="E150" s="54">
        <f>E151+E152+E153</f>
        <v>163580</v>
      </c>
      <c r="F150" s="54">
        <f>F151+F152+F153</f>
        <v>10200</v>
      </c>
      <c r="G150" s="54">
        <f>G151+G152+G153</f>
        <v>10200</v>
      </c>
      <c r="H150" s="84"/>
    </row>
    <row r="151" spans="1:8" ht="55.5" customHeight="1">
      <c r="A151" s="19" t="s">
        <v>123</v>
      </c>
      <c r="B151" s="21" t="s">
        <v>84</v>
      </c>
      <c r="C151" s="43">
        <v>10200</v>
      </c>
      <c r="D151" s="42">
        <v>-1020</v>
      </c>
      <c r="E151" s="42">
        <f>C151+D151</f>
        <v>9180</v>
      </c>
      <c r="F151" s="43">
        <v>10200</v>
      </c>
      <c r="G151" s="43">
        <v>10200</v>
      </c>
      <c r="H151" s="84"/>
    </row>
    <row r="152" spans="1:8" ht="63.75" customHeight="1" hidden="1">
      <c r="A152" s="19" t="s">
        <v>214</v>
      </c>
      <c r="B152" s="21" t="s">
        <v>212</v>
      </c>
      <c r="C152" s="62">
        <v>0</v>
      </c>
      <c r="D152" s="63">
        <v>0</v>
      </c>
      <c r="E152" s="63">
        <f>C152+D152</f>
        <v>0</v>
      </c>
      <c r="F152" s="62">
        <v>0</v>
      </c>
      <c r="G152" s="62">
        <v>0</v>
      </c>
      <c r="H152" s="84"/>
    </row>
    <row r="153" spans="1:8" s="75" customFormat="1" ht="69" customHeight="1">
      <c r="A153" s="19" t="s">
        <v>225</v>
      </c>
      <c r="B153" s="21" t="s">
        <v>224</v>
      </c>
      <c r="C153" s="43">
        <v>329000</v>
      </c>
      <c r="D153" s="42">
        <v>-174600</v>
      </c>
      <c r="E153" s="42">
        <f>C153+D153</f>
        <v>154400</v>
      </c>
      <c r="F153" s="43">
        <v>0</v>
      </c>
      <c r="G153" s="43">
        <v>0</v>
      </c>
      <c r="H153" s="84"/>
    </row>
    <row r="154" spans="1:8" ht="24.75" customHeight="1">
      <c r="A154" s="33" t="s">
        <v>116</v>
      </c>
      <c r="B154" s="35" t="s">
        <v>117</v>
      </c>
      <c r="C154" s="58">
        <f>C155</f>
        <v>80692686</v>
      </c>
      <c r="D154" s="64">
        <f>D155</f>
        <v>0</v>
      </c>
      <c r="E154" s="58">
        <f>E155</f>
        <v>80692686</v>
      </c>
      <c r="F154" s="58">
        <f>F155</f>
        <v>54180000</v>
      </c>
      <c r="G154" s="58">
        <f>G155</f>
        <v>59250000</v>
      </c>
      <c r="H154" s="84"/>
    </row>
    <row r="155" spans="1:8" ht="27" customHeight="1">
      <c r="A155" s="19" t="s">
        <v>118</v>
      </c>
      <c r="B155" s="21" t="s">
        <v>176</v>
      </c>
      <c r="C155" s="59">
        <v>80692686</v>
      </c>
      <c r="D155" s="42">
        <v>0</v>
      </c>
      <c r="E155" s="42">
        <f>C155+D155</f>
        <v>80692686</v>
      </c>
      <c r="F155" s="59">
        <v>54180000</v>
      </c>
      <c r="G155" s="59">
        <v>59250000</v>
      </c>
      <c r="H155" s="84"/>
    </row>
    <row r="156" spans="1:8" ht="45.75" customHeight="1">
      <c r="A156" s="33" t="s">
        <v>182</v>
      </c>
      <c r="B156" s="35" t="s">
        <v>181</v>
      </c>
      <c r="C156" s="65">
        <f>C157+C158</f>
        <v>184356</v>
      </c>
      <c r="D156" s="65">
        <f>D157+D158</f>
        <v>0</v>
      </c>
      <c r="E156" s="65">
        <f>E157+E158</f>
        <v>184356</v>
      </c>
      <c r="F156" s="65">
        <f>F157+F158</f>
        <v>0</v>
      </c>
      <c r="G156" s="65">
        <f>G157+G158</f>
        <v>0</v>
      </c>
      <c r="H156" s="84"/>
    </row>
    <row r="157" spans="1:8" ht="46.5" customHeight="1">
      <c r="A157" s="29" t="s">
        <v>177</v>
      </c>
      <c r="B157" s="21" t="s">
        <v>179</v>
      </c>
      <c r="C157" s="59">
        <v>120431</v>
      </c>
      <c r="D157" s="63">
        <v>0</v>
      </c>
      <c r="E157" s="63">
        <f>C157+D157</f>
        <v>120431</v>
      </c>
      <c r="F157" s="59">
        <v>0</v>
      </c>
      <c r="G157" s="59">
        <v>0</v>
      </c>
      <c r="H157" s="92"/>
    </row>
    <row r="158" spans="1:8" ht="42.75" customHeight="1">
      <c r="A158" s="29" t="s">
        <v>178</v>
      </c>
      <c r="B158" s="21" t="s">
        <v>180</v>
      </c>
      <c r="C158" s="59">
        <v>63925</v>
      </c>
      <c r="D158" s="63">
        <v>0</v>
      </c>
      <c r="E158" s="63">
        <f>C158+D158</f>
        <v>63925</v>
      </c>
      <c r="F158" s="59">
        <v>0</v>
      </c>
      <c r="G158" s="59">
        <v>0</v>
      </c>
      <c r="H158" s="84"/>
    </row>
    <row r="159" spans="1:8" ht="18.75">
      <c r="A159" s="86" t="s">
        <v>25</v>
      </c>
      <c r="B159" s="87"/>
      <c r="C159" s="64">
        <f>C10+C89</f>
        <v>1362979424</v>
      </c>
      <c r="D159" s="64">
        <f>D10+D89</f>
        <v>29878326</v>
      </c>
      <c r="E159" s="64">
        <f>E10+E89</f>
        <v>1392857750</v>
      </c>
      <c r="F159" s="64">
        <f>F10+F89</f>
        <v>1393096408</v>
      </c>
      <c r="G159" s="64">
        <f>G10+G89</f>
        <v>1418553388</v>
      </c>
      <c r="H159" s="84"/>
    </row>
    <row r="160" spans="3:7" ht="15.75">
      <c r="C160" s="17"/>
      <c r="D160" s="17"/>
      <c r="E160" s="17"/>
      <c r="F160" s="18"/>
      <c r="G160" s="18"/>
    </row>
  </sheetData>
  <sheetProtection/>
  <mergeCells count="8">
    <mergeCell ref="C3:G3"/>
    <mergeCell ref="A5:G5"/>
    <mergeCell ref="A6:G6"/>
    <mergeCell ref="A1:B1"/>
    <mergeCell ref="C1:G1"/>
    <mergeCell ref="A2:B2"/>
    <mergeCell ref="C2:G2"/>
    <mergeCell ref="A3:B3"/>
  </mergeCells>
  <printOptions/>
  <pageMargins left="0.7874015748031497" right="0.3937007874015748" top="0.3937007874015748" bottom="0.3937007874015748" header="0" footer="0"/>
  <pageSetup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Анучина Л.П.</cp:lastModifiedBy>
  <cp:lastPrinted>2015-09-25T11:10:32Z</cp:lastPrinted>
  <dcterms:created xsi:type="dcterms:W3CDTF">2005-09-02T05:03:18Z</dcterms:created>
  <dcterms:modified xsi:type="dcterms:W3CDTF">2015-09-25T11:11:33Z</dcterms:modified>
  <cp:category/>
  <cp:version/>
  <cp:contentType/>
  <cp:contentStatus/>
</cp:coreProperties>
</file>